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4160" windowHeight="11580"/>
  </bookViews>
  <sheets>
    <sheet name="2019" sheetId="4" r:id="rId1"/>
    <sheet name="ОП" sheetId="5" state="hidden" r:id="rId2"/>
    <sheet name="АТС" sheetId="6" state="hidden" r:id="rId3"/>
    <sheet name="Сост.схем Расч.потерь" sheetId="7" state="hidden" r:id="rId4"/>
    <sheet name="Огранич." sheetId="8" state="hidden" r:id="rId5"/>
    <sheet name="Калибровка" sheetId="9" state="hidden" r:id="rId6"/>
    <sheet name="Монтаж СИП и ПУ" sheetId="12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_FilterDatabase" localSheetId="0" hidden="1">'2019'!$A$12:$L$12</definedName>
    <definedName name="Z_1787F43C_EDFD_41D6_A502_7878A02D6854_.wvu.PrintArea" localSheetId="0" hidden="1">'2019'!$A$1:$K$275</definedName>
    <definedName name="Z_1787F43C_EDFD_41D6_A502_7878A02D6854_.wvu.PrintTitles" localSheetId="0" hidden="1">'2019'!$10:$10</definedName>
    <definedName name="Z_778D3B6E_AC6E_4BA0_90C8_3B0F1F94001E_.wvu.Cols" localSheetId="0" hidden="1">'2019'!$L:$L</definedName>
    <definedName name="Z_778D3B6E_AC6E_4BA0_90C8_3B0F1F94001E_.wvu.PrintArea" localSheetId="0" hidden="1">'2019'!$A$1:$L$275</definedName>
    <definedName name="Z_778D3B6E_AC6E_4BA0_90C8_3B0F1F94001E_.wvu.PrintTitles" localSheetId="0" hidden="1">'2019'!$10:$10</definedName>
    <definedName name="Z_8387D82D_9488_4CF3_B1F1_485286C94576_.wvu.Cols" localSheetId="0" hidden="1">'2019'!$L:$L</definedName>
    <definedName name="Z_8387D82D_9488_4CF3_B1F1_485286C94576_.wvu.PrintArea" localSheetId="0" hidden="1">'2019'!$A$1:$L$280</definedName>
    <definedName name="Z_8387D82D_9488_4CF3_B1F1_485286C94576_.wvu.PrintTitles" localSheetId="0" hidden="1">'2019'!$10:$10</definedName>
    <definedName name="Z_AA22EC52_2601_4AD6_AA8C_3861EECE9978_.wvu.PrintArea" localSheetId="0" hidden="1">'2019'!$A$1:$L$275</definedName>
    <definedName name="Z_AA22EC52_2601_4AD6_AA8C_3861EECE9978_.wvu.PrintTitles" localSheetId="0" hidden="1">'2019'!$10:$10</definedName>
    <definedName name="Z_FD62284B_BE47_4260_9A52_025E245CA298_.wvu.Cols" localSheetId="0" hidden="1">'2019'!$L:$L</definedName>
    <definedName name="Z_FD62284B_BE47_4260_9A52_025E245CA298_.wvu.PrintArea" localSheetId="0" hidden="1">'2019'!$A$1:$L$275</definedName>
    <definedName name="Z_FD62284B_BE47_4260_9A52_025E245CA298_.wvu.PrintTitles" localSheetId="0" hidden="1">'2019'!$10:$10</definedName>
    <definedName name="_xlnm.Print_Titles" localSheetId="0">'2019'!$10:$10</definedName>
    <definedName name="_xlnm.Print_Area" localSheetId="0">'2019'!$A$1:$L$345</definedName>
  </definedNames>
  <calcPr calcId="145621"/>
</workbook>
</file>

<file path=xl/calcChain.xml><?xml version="1.0" encoding="utf-8"?>
<calcChain xmlns="http://schemas.openxmlformats.org/spreadsheetml/2006/main">
  <c r="A12" i="6" l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D85" i="6"/>
  <c r="E85" i="6" s="1"/>
  <c r="C85" i="6"/>
  <c r="D84" i="6"/>
  <c r="E84" i="6" s="1"/>
  <c r="C84" i="6"/>
  <c r="C83" i="6"/>
  <c r="D83" i="6" s="1"/>
  <c r="E83" i="6" s="1"/>
  <c r="C82" i="6"/>
  <c r="D82" i="6" s="1"/>
  <c r="E82" i="6" s="1"/>
  <c r="C81" i="6"/>
  <c r="D81" i="6" s="1"/>
  <c r="E81" i="6" s="1"/>
  <c r="D80" i="6"/>
  <c r="E80" i="6" s="1"/>
  <c r="C80" i="6"/>
  <c r="C79" i="6"/>
  <c r="D79" i="6" s="1"/>
  <c r="E79" i="6" s="1"/>
  <c r="D78" i="6"/>
  <c r="E78" i="6" s="1"/>
  <c r="C78" i="6"/>
  <c r="D77" i="6"/>
  <c r="E77" i="6" s="1"/>
  <c r="C77" i="6"/>
  <c r="E76" i="6"/>
  <c r="C76" i="6"/>
  <c r="D76" i="6" s="1"/>
  <c r="D75" i="6"/>
  <c r="E75" i="6" s="1"/>
  <c r="C75" i="6"/>
  <c r="D74" i="6"/>
  <c r="E74" i="6" s="1"/>
  <c r="C74" i="6"/>
  <c r="C73" i="6"/>
  <c r="D73" i="6" s="1"/>
  <c r="E73" i="6" s="1"/>
  <c r="D72" i="6"/>
  <c r="E72" i="6" s="1"/>
  <c r="C72" i="6"/>
  <c r="C71" i="6"/>
  <c r="D71" i="6" s="1"/>
  <c r="E71" i="6" s="1"/>
  <c r="D70" i="6"/>
  <c r="E70" i="6" s="1"/>
  <c r="C70" i="6"/>
  <c r="C69" i="6"/>
  <c r="D69" i="6" s="1"/>
  <c r="E69" i="6" s="1"/>
  <c r="D68" i="6"/>
  <c r="E68" i="6" s="1"/>
  <c r="C68" i="6"/>
  <c r="C67" i="6"/>
  <c r="D67" i="6" s="1"/>
  <c r="E67" i="6" s="1"/>
  <c r="D66" i="6"/>
  <c r="E66" i="6" s="1"/>
  <c r="C66" i="6"/>
  <c r="C65" i="6"/>
  <c r="D65" i="6" s="1"/>
  <c r="E65" i="6" s="1"/>
  <c r="D64" i="6"/>
  <c r="E64" i="6" s="1"/>
  <c r="C64" i="6"/>
  <c r="C63" i="6"/>
  <c r="D63" i="6" s="1"/>
  <c r="E63" i="6" s="1"/>
  <c r="D62" i="6"/>
  <c r="E62" i="6" s="1"/>
  <c r="C62" i="6"/>
  <c r="C61" i="6"/>
  <c r="D61" i="6" s="1"/>
  <c r="E61" i="6" s="1"/>
  <c r="D60" i="6"/>
  <c r="E60" i="6" s="1"/>
  <c r="C60" i="6"/>
  <c r="C59" i="6"/>
  <c r="D59" i="6" s="1"/>
  <c r="E59" i="6" s="1"/>
  <c r="D58" i="6"/>
  <c r="E58" i="6" s="1"/>
  <c r="C58" i="6"/>
  <c r="C57" i="6"/>
  <c r="D57" i="6" s="1"/>
  <c r="E57" i="6" s="1"/>
  <c r="D56" i="6"/>
  <c r="E56" i="6" s="1"/>
  <c r="C56" i="6"/>
  <c r="C55" i="6"/>
  <c r="D55" i="6" s="1"/>
  <c r="E55" i="6" s="1"/>
  <c r="D54" i="6"/>
  <c r="E54" i="6" s="1"/>
  <c r="C54" i="6"/>
  <c r="C53" i="6"/>
  <c r="D53" i="6" s="1"/>
  <c r="E53" i="6" s="1"/>
  <c r="C52" i="6"/>
  <c r="D52" i="6" s="1"/>
  <c r="E52" i="6" s="1"/>
  <c r="D51" i="6"/>
  <c r="E51" i="6" s="1"/>
  <c r="C51" i="6"/>
  <c r="C50" i="6"/>
  <c r="D50" i="6" s="1"/>
  <c r="E50" i="6" s="1"/>
  <c r="D49" i="6"/>
  <c r="E49" i="6" s="1"/>
  <c r="C49" i="6"/>
  <c r="C48" i="6"/>
  <c r="D48" i="6" s="1"/>
  <c r="E48" i="6" s="1"/>
  <c r="D47" i="6"/>
  <c r="E47" i="6" s="1"/>
  <c r="C47" i="6"/>
  <c r="C46" i="6"/>
  <c r="D46" i="6" s="1"/>
  <c r="E46" i="6" s="1"/>
  <c r="D45" i="6"/>
  <c r="E45" i="6" s="1"/>
  <c r="C45" i="6"/>
  <c r="C44" i="6"/>
  <c r="D44" i="6" s="1"/>
  <c r="E44" i="6" s="1"/>
  <c r="C43" i="6"/>
  <c r="D43" i="6" s="1"/>
  <c r="E43" i="6" s="1"/>
  <c r="D42" i="6"/>
  <c r="E42" i="6" s="1"/>
  <c r="C42" i="6"/>
  <c r="D41" i="6"/>
  <c r="E41" i="6" s="1"/>
  <c r="C41" i="6"/>
  <c r="C40" i="6"/>
  <c r="D40" i="6" s="1"/>
  <c r="E40" i="6" s="1"/>
  <c r="D39" i="6"/>
  <c r="E39" i="6" s="1"/>
  <c r="C39" i="6"/>
  <c r="E38" i="6"/>
  <c r="D38" i="6"/>
  <c r="C37" i="6"/>
  <c r="D37" i="6" s="1"/>
  <c r="E37" i="6" s="1"/>
  <c r="D36" i="6"/>
  <c r="E36" i="6" s="1"/>
  <c r="C36" i="6"/>
  <c r="C35" i="6"/>
  <c r="D35" i="6" s="1"/>
  <c r="E35" i="6" s="1"/>
  <c r="D34" i="6"/>
  <c r="E34" i="6" s="1"/>
  <c r="C34" i="6"/>
  <c r="C33" i="6"/>
  <c r="D33" i="6" s="1"/>
  <c r="E33" i="6" s="1"/>
  <c r="D32" i="6"/>
  <c r="E32" i="6" s="1"/>
  <c r="C32" i="6"/>
  <c r="C31" i="6"/>
  <c r="D31" i="6" s="1"/>
  <c r="E31" i="6" s="1"/>
  <c r="F30" i="6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4" i="6" s="1"/>
  <c r="F45" i="6" s="1"/>
  <c r="F46" i="6" s="1"/>
  <c r="F47" i="6" s="1"/>
  <c r="F48" i="6" s="1"/>
  <c r="F49" i="6" s="1"/>
  <c r="F50" i="6" s="1"/>
  <c r="F51" i="6" s="1"/>
  <c r="F53" i="6" s="1"/>
  <c r="F54" i="6" s="1"/>
  <c r="F55" i="6" s="1"/>
  <c r="F56" i="6" s="1"/>
  <c r="F57" i="6" s="1"/>
  <c r="F58" i="6" s="1"/>
  <c r="F59" i="6" s="1"/>
  <c r="F60" i="6" s="1"/>
  <c r="F61" i="6" s="1"/>
  <c r="F62" i="6" s="1"/>
  <c r="F63" i="6" s="1"/>
  <c r="F64" i="6" s="1"/>
  <c r="F65" i="6" s="1"/>
  <c r="F66" i="6" s="1"/>
  <c r="F67" i="6" s="1"/>
  <c r="F68" i="6" s="1"/>
  <c r="F69" i="6" s="1"/>
  <c r="F70" i="6" s="1"/>
  <c r="F71" i="6" s="1"/>
  <c r="F72" i="6" s="1"/>
  <c r="F73" i="6" s="1"/>
  <c r="F75" i="6" s="1"/>
  <c r="F76" i="6" s="1"/>
  <c r="F78" i="6" s="1"/>
  <c r="F79" i="6" s="1"/>
  <c r="F80" i="6" s="1"/>
  <c r="F83" i="6" s="1"/>
  <c r="F84" i="6" s="1"/>
  <c r="D30" i="6"/>
  <c r="E30" i="6" s="1"/>
  <c r="C30" i="6"/>
  <c r="F29" i="6"/>
  <c r="C29" i="6"/>
  <c r="D29" i="6" s="1"/>
  <c r="E29" i="6" s="1"/>
  <c r="C28" i="6"/>
  <c r="D28" i="6" s="1"/>
  <c r="E28" i="6" s="1"/>
  <c r="C27" i="6"/>
  <c r="D27" i="6" s="1"/>
  <c r="E27" i="6" s="1"/>
  <c r="C26" i="6"/>
  <c r="D26" i="6" s="1"/>
  <c r="E26" i="6" s="1"/>
  <c r="C25" i="6"/>
  <c r="D25" i="6" s="1"/>
  <c r="E25" i="6" s="1"/>
  <c r="C24" i="6"/>
  <c r="D24" i="6" s="1"/>
  <c r="E24" i="6" s="1"/>
  <c r="C23" i="6"/>
  <c r="D23" i="6" s="1"/>
  <c r="E23" i="6" s="1"/>
  <c r="C22" i="6"/>
  <c r="D22" i="6" s="1"/>
  <c r="E22" i="6" s="1"/>
  <c r="C21" i="6"/>
  <c r="D21" i="6" s="1"/>
  <c r="E21" i="6" s="1"/>
  <c r="C20" i="6"/>
  <c r="D20" i="6" s="1"/>
  <c r="E20" i="6" s="1"/>
  <c r="C19" i="6"/>
  <c r="D19" i="6" s="1"/>
  <c r="E19" i="6" s="1"/>
  <c r="C18" i="6"/>
  <c r="D18" i="6" s="1"/>
  <c r="E18" i="6" s="1"/>
  <c r="C17" i="6"/>
  <c r="D17" i="6" s="1"/>
  <c r="E17" i="6" s="1"/>
  <c r="C16" i="6"/>
  <c r="D16" i="6" s="1"/>
  <c r="E16" i="6" s="1"/>
  <c r="C15" i="6"/>
  <c r="D15" i="6" s="1"/>
  <c r="E15" i="6" s="1"/>
  <c r="C14" i="6"/>
  <c r="D14" i="6" s="1"/>
  <c r="E14" i="6" s="1"/>
  <c r="C13" i="6"/>
  <c r="D13" i="6" s="1"/>
  <c r="E13" i="6" s="1"/>
  <c r="C12" i="6"/>
  <c r="D12" i="6" s="1"/>
  <c r="E12" i="6" s="1"/>
  <c r="C12" i="12" l="1"/>
  <c r="C80" i="12"/>
  <c r="D80" i="12" s="1"/>
  <c r="C79" i="12"/>
  <c r="D79" i="12" s="1"/>
  <c r="C78" i="12"/>
  <c r="D78" i="12" s="1"/>
  <c r="C77" i="12"/>
  <c r="D77" i="12" s="1"/>
  <c r="C76" i="12"/>
  <c r="D76" i="12" s="1"/>
  <c r="C74" i="12"/>
  <c r="D74" i="12" s="1"/>
  <c r="C73" i="12"/>
  <c r="D73" i="12" s="1"/>
  <c r="C72" i="12"/>
  <c r="D72" i="12" s="1"/>
  <c r="C71" i="12"/>
  <c r="D71" i="12" s="1"/>
  <c r="C70" i="12"/>
  <c r="D70" i="12" s="1"/>
  <c r="C69" i="12"/>
  <c r="D69" i="12" s="1"/>
  <c r="C68" i="12"/>
  <c r="D68" i="12" s="1"/>
  <c r="C67" i="12"/>
  <c r="D67" i="12" s="1"/>
  <c r="E64" i="12"/>
  <c r="C64" i="12"/>
  <c r="D64" i="12" s="1"/>
  <c r="C62" i="12"/>
  <c r="D62" i="12" s="1"/>
  <c r="C61" i="12"/>
  <c r="D61" i="12" s="1"/>
  <c r="C60" i="12"/>
  <c r="D60" i="12" s="1"/>
  <c r="C59" i="12"/>
  <c r="D59" i="12" s="1"/>
  <c r="C58" i="12"/>
  <c r="D58" i="12" s="1"/>
  <c r="C56" i="12"/>
  <c r="D56" i="12" s="1"/>
  <c r="C55" i="12"/>
  <c r="D55" i="12" s="1"/>
  <c r="C54" i="12"/>
  <c r="D54" i="12" s="1"/>
  <c r="C53" i="12"/>
  <c r="D53" i="12" s="1"/>
  <c r="C52" i="12"/>
  <c r="D52" i="12" s="1"/>
  <c r="C51" i="12"/>
  <c r="D51" i="12" s="1"/>
  <c r="C50" i="12"/>
  <c r="D50" i="12" s="1"/>
  <c r="C49" i="12"/>
  <c r="D49" i="12" s="1"/>
  <c r="C48" i="12"/>
  <c r="D48" i="12" s="1"/>
  <c r="C47" i="12"/>
  <c r="D47" i="12" s="1"/>
  <c r="C45" i="12"/>
  <c r="D45" i="12" s="1"/>
  <c r="C44" i="12"/>
  <c r="D44" i="12" s="1"/>
  <c r="C43" i="12"/>
  <c r="D43" i="12" s="1"/>
  <c r="C42" i="12"/>
  <c r="D42" i="12" s="1"/>
  <c r="C41" i="12"/>
  <c r="D41" i="12" s="1"/>
  <c r="C40" i="12"/>
  <c r="D40" i="12" s="1"/>
  <c r="C39" i="12"/>
  <c r="D39" i="12" s="1"/>
  <c r="C38" i="12"/>
  <c r="D38" i="12" s="1"/>
  <c r="C37" i="12"/>
  <c r="D37" i="12" s="1"/>
  <c r="C36" i="12"/>
  <c r="D36" i="12" s="1"/>
  <c r="C35" i="12"/>
  <c r="D35" i="12" s="1"/>
  <c r="C34" i="12"/>
  <c r="D34" i="12" s="1"/>
  <c r="C33" i="12"/>
  <c r="D33" i="12" s="1"/>
  <c r="D32" i="12"/>
  <c r="C32" i="12"/>
  <c r="C31" i="12"/>
  <c r="D31" i="12" s="1"/>
  <c r="C30" i="12"/>
  <c r="D30" i="12" s="1"/>
  <c r="C29" i="12"/>
  <c r="D29" i="12" s="1"/>
  <c r="D28" i="12"/>
  <c r="C28" i="12"/>
  <c r="C27" i="12"/>
  <c r="D27" i="12" s="1"/>
  <c r="C26" i="12"/>
  <c r="D26" i="12" s="1"/>
  <c r="C24" i="12"/>
  <c r="D24" i="12" s="1"/>
  <c r="E24" i="12" s="1"/>
  <c r="D23" i="12"/>
  <c r="E23" i="12" s="1"/>
  <c r="C23" i="12"/>
  <c r="C22" i="12"/>
  <c r="D22" i="12" s="1"/>
  <c r="C21" i="12"/>
  <c r="D21" i="12" s="1"/>
  <c r="C20" i="12"/>
  <c r="D20" i="12" s="1"/>
  <c r="D19" i="12"/>
  <c r="C19" i="12"/>
  <c r="C18" i="12"/>
  <c r="D18" i="12" s="1"/>
  <c r="C17" i="12"/>
  <c r="D17" i="12" s="1"/>
  <c r="C16" i="12"/>
  <c r="D16" i="12" s="1"/>
  <c r="D15" i="12"/>
  <c r="C15" i="12"/>
  <c r="C14" i="12"/>
  <c r="D14" i="12" s="1"/>
  <c r="F13" i="12"/>
  <c r="F14" i="12" s="1"/>
  <c r="F15" i="12" s="1"/>
  <c r="F16" i="12" s="1"/>
  <c r="F17" i="12" s="1"/>
  <c r="F18" i="12" s="1"/>
  <c r="F19" i="12" s="1"/>
  <c r="F20" i="12" s="1"/>
  <c r="F21" i="12" s="1"/>
  <c r="F22" i="12" s="1"/>
  <c r="F23" i="12" s="1"/>
  <c r="F24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45" i="12" s="1"/>
  <c r="D13" i="12"/>
  <c r="C13" i="12"/>
  <c r="D12" i="12"/>
  <c r="E12" i="12" s="1"/>
  <c r="F12" i="9"/>
  <c r="F12" i="8"/>
  <c r="F12" i="7"/>
  <c r="F13" i="7" s="1"/>
  <c r="F14" i="7" s="1"/>
  <c r="F15" i="7" s="1"/>
  <c r="F16" i="7" s="1"/>
  <c r="F17" i="7" s="1"/>
  <c r="F18" i="7" s="1"/>
  <c r="F20" i="7" s="1"/>
  <c r="F21" i="7" s="1"/>
  <c r="F22" i="7" s="1"/>
  <c r="F23" i="7" s="1"/>
  <c r="F24" i="7" s="1"/>
  <c r="F25" i="7" s="1"/>
  <c r="F26" i="7" s="1"/>
  <c r="F28" i="7" s="1"/>
  <c r="F29" i="7" s="1"/>
  <c r="F30" i="7" s="1"/>
  <c r="F31" i="7" s="1"/>
  <c r="F32" i="7" s="1"/>
  <c r="F33" i="7" s="1"/>
  <c r="F34" i="7" s="1"/>
  <c r="F36" i="7" s="1"/>
  <c r="F37" i="7" s="1"/>
  <c r="F38" i="7" s="1"/>
  <c r="F39" i="7" s="1"/>
  <c r="F40" i="7" s="1"/>
  <c r="F41" i="7" s="1"/>
  <c r="C68" i="9"/>
  <c r="D68" i="9" s="1"/>
  <c r="E68" i="9" s="1"/>
  <c r="D67" i="9"/>
  <c r="E67" i="9" s="1"/>
  <c r="C67" i="9"/>
  <c r="C66" i="9"/>
  <c r="D66" i="9" s="1"/>
  <c r="E66" i="9" s="1"/>
  <c r="D65" i="9"/>
  <c r="E65" i="9" s="1"/>
  <c r="C65" i="9"/>
  <c r="C64" i="9"/>
  <c r="D64" i="9" s="1"/>
  <c r="E64" i="9" s="1"/>
  <c r="D63" i="9"/>
  <c r="E63" i="9" s="1"/>
  <c r="C63" i="9"/>
  <c r="C62" i="9"/>
  <c r="D62" i="9" s="1"/>
  <c r="E62" i="9" s="1"/>
  <c r="D61" i="9"/>
  <c r="E61" i="9" s="1"/>
  <c r="C61" i="9"/>
  <c r="C60" i="9"/>
  <c r="D60" i="9" s="1"/>
  <c r="E60" i="9" s="1"/>
  <c r="D59" i="9"/>
  <c r="E59" i="9" s="1"/>
  <c r="C59" i="9"/>
  <c r="C58" i="9"/>
  <c r="D58" i="9" s="1"/>
  <c r="E58" i="9" s="1"/>
  <c r="D57" i="9"/>
  <c r="C57" i="9"/>
  <c r="E57" i="9" s="1"/>
  <c r="C56" i="9"/>
  <c r="D56" i="9" s="1"/>
  <c r="E56" i="9" s="1"/>
  <c r="D55" i="9"/>
  <c r="E55" i="9" s="1"/>
  <c r="C55" i="9"/>
  <c r="C54" i="9"/>
  <c r="D54" i="9" s="1"/>
  <c r="E54" i="9" s="1"/>
  <c r="D53" i="9"/>
  <c r="E53" i="9" s="1"/>
  <c r="C53" i="9"/>
  <c r="C52" i="9"/>
  <c r="D52" i="9" s="1"/>
  <c r="E52" i="9" s="1"/>
  <c r="D51" i="9"/>
  <c r="E51" i="9" s="1"/>
  <c r="C51" i="9"/>
  <c r="C50" i="9"/>
  <c r="D50" i="9" s="1"/>
  <c r="E50" i="9" s="1"/>
  <c r="D49" i="9"/>
  <c r="E49" i="9" s="1"/>
  <c r="C49" i="9"/>
  <c r="C48" i="9"/>
  <c r="D48" i="9" s="1"/>
  <c r="E48" i="9" s="1"/>
  <c r="D47" i="9"/>
  <c r="E47" i="9" s="1"/>
  <c r="C47" i="9"/>
  <c r="C46" i="9"/>
  <c r="D46" i="9" s="1"/>
  <c r="E46" i="9" s="1"/>
  <c r="D45" i="9"/>
  <c r="E45" i="9" s="1"/>
  <c r="C45" i="9"/>
  <c r="C44" i="9"/>
  <c r="D44" i="9" s="1"/>
  <c r="E44" i="9" s="1"/>
  <c r="D43" i="9"/>
  <c r="E43" i="9" s="1"/>
  <c r="C43" i="9"/>
  <c r="C42" i="9"/>
  <c r="D42" i="9" s="1"/>
  <c r="E42" i="9" s="1"/>
  <c r="D41" i="9"/>
  <c r="E41" i="9" s="1"/>
  <c r="C41" i="9"/>
  <c r="C40" i="9"/>
  <c r="D40" i="9" s="1"/>
  <c r="E40" i="9" s="1"/>
  <c r="D39" i="9"/>
  <c r="E39" i="9" s="1"/>
  <c r="C39" i="9"/>
  <c r="C38" i="9"/>
  <c r="D38" i="9" s="1"/>
  <c r="E38" i="9" s="1"/>
  <c r="D37" i="9"/>
  <c r="E37" i="9" s="1"/>
  <c r="C37" i="9"/>
  <c r="C36" i="9"/>
  <c r="D36" i="9" s="1"/>
  <c r="E36" i="9" s="1"/>
  <c r="D35" i="9"/>
  <c r="E35" i="9" s="1"/>
  <c r="C35" i="9"/>
  <c r="C34" i="9"/>
  <c r="D34" i="9" s="1"/>
  <c r="E34" i="9" s="1"/>
  <c r="D33" i="9"/>
  <c r="E33" i="9" s="1"/>
  <c r="C33" i="9"/>
  <c r="C32" i="9"/>
  <c r="D32" i="9" s="1"/>
  <c r="E32" i="9" s="1"/>
  <c r="D31" i="9"/>
  <c r="E31" i="9" s="1"/>
  <c r="C31" i="9"/>
  <c r="C30" i="9"/>
  <c r="D30" i="9" s="1"/>
  <c r="E30" i="9" s="1"/>
  <c r="D29" i="9"/>
  <c r="E29" i="9" s="1"/>
  <c r="C29" i="9"/>
  <c r="C28" i="9"/>
  <c r="D28" i="9" s="1"/>
  <c r="E28" i="9" s="1"/>
  <c r="D27" i="9"/>
  <c r="E27" i="9" s="1"/>
  <c r="C27" i="9"/>
  <c r="C26" i="9"/>
  <c r="D26" i="9" s="1"/>
  <c r="E26" i="9" s="1"/>
  <c r="C25" i="9"/>
  <c r="D25" i="9" s="1"/>
  <c r="E25" i="9" s="1"/>
  <c r="D24" i="9"/>
  <c r="E24" i="9" s="1"/>
  <c r="C24" i="9"/>
  <c r="C23" i="9"/>
  <c r="D23" i="9" s="1"/>
  <c r="E23" i="9" s="1"/>
  <c r="D22" i="9"/>
  <c r="E22" i="9" s="1"/>
  <c r="C22" i="9"/>
  <c r="C21" i="9"/>
  <c r="D21" i="9" s="1"/>
  <c r="E21" i="9" s="1"/>
  <c r="D20" i="9"/>
  <c r="E20" i="9" s="1"/>
  <c r="C20" i="9"/>
  <c r="C19" i="9"/>
  <c r="D19" i="9" s="1"/>
  <c r="E19" i="9" s="1"/>
  <c r="D18" i="9"/>
  <c r="E18" i="9" s="1"/>
  <c r="C18" i="9"/>
  <c r="C17" i="9"/>
  <c r="D17" i="9" s="1"/>
  <c r="E17" i="9" s="1"/>
  <c r="D16" i="9"/>
  <c r="E16" i="9" s="1"/>
  <c r="C16" i="9"/>
  <c r="C15" i="9"/>
  <c r="D15" i="9" s="1"/>
  <c r="E15" i="9" s="1"/>
  <c r="D14" i="9"/>
  <c r="E14" i="9" s="1"/>
  <c r="C14" i="9"/>
  <c r="C13" i="9"/>
  <c r="D13" i="9" s="1"/>
  <c r="E13" i="9" s="1"/>
  <c r="F13" i="9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F46" i="9" s="1"/>
  <c r="F47" i="9" s="1"/>
  <c r="F48" i="9" s="1"/>
  <c r="F49" i="9" s="1"/>
  <c r="F50" i="9" s="1"/>
  <c r="F51" i="9" s="1"/>
  <c r="F52" i="9" s="1"/>
  <c r="F53" i="9" s="1"/>
  <c r="F54" i="9" s="1"/>
  <c r="F55" i="9" s="1"/>
  <c r="F56" i="9" s="1"/>
  <c r="F57" i="9" s="1"/>
  <c r="F58" i="9" s="1"/>
  <c r="F59" i="9" s="1"/>
  <c r="F60" i="9" s="1"/>
  <c r="F61" i="9" s="1"/>
  <c r="F62" i="9" s="1"/>
  <c r="F63" i="9" s="1"/>
  <c r="F64" i="9" s="1"/>
  <c r="F65" i="9" s="1"/>
  <c r="F66" i="9" s="1"/>
  <c r="F67" i="9" s="1"/>
  <c r="F68" i="9" s="1"/>
  <c r="D12" i="9"/>
  <c r="E12" i="9" s="1"/>
  <c r="C12" i="9"/>
  <c r="A11" i="9"/>
  <c r="C20" i="8"/>
  <c r="D20" i="8" s="1"/>
  <c r="E20" i="8" s="1"/>
  <c r="C19" i="8"/>
  <c r="D19" i="8" s="1"/>
  <c r="E19" i="8" s="1"/>
  <c r="C18" i="8"/>
  <c r="D18" i="8" s="1"/>
  <c r="E18" i="8" s="1"/>
  <c r="D17" i="8"/>
  <c r="E17" i="8" s="1"/>
  <c r="C17" i="8"/>
  <c r="C16" i="8"/>
  <c r="D16" i="8" s="1"/>
  <c r="E16" i="8" s="1"/>
  <c r="C15" i="8"/>
  <c r="D15" i="8" s="1"/>
  <c r="E15" i="8" s="1"/>
  <c r="C14" i="8"/>
  <c r="D14" i="8" s="1"/>
  <c r="E14" i="8" s="1"/>
  <c r="D13" i="8"/>
  <c r="E13" i="8" s="1"/>
  <c r="C13" i="8"/>
  <c r="F13" i="8"/>
  <c r="F14" i="8" s="1"/>
  <c r="F15" i="8" s="1"/>
  <c r="F16" i="8" s="1"/>
  <c r="F17" i="8" s="1"/>
  <c r="F18" i="8" s="1"/>
  <c r="F19" i="8" s="1"/>
  <c r="F20" i="8" s="1"/>
  <c r="C12" i="8"/>
  <c r="D12" i="8" s="1"/>
  <c r="E12" i="8" s="1"/>
  <c r="A12" i="7"/>
  <c r="C41" i="7"/>
  <c r="D41" i="7" s="1"/>
  <c r="E41" i="7" s="1"/>
  <c r="D40" i="7"/>
  <c r="E40" i="7" s="1"/>
  <c r="C40" i="7"/>
  <c r="C39" i="7"/>
  <c r="D39" i="7" s="1"/>
  <c r="E39" i="7" s="1"/>
  <c r="C38" i="7"/>
  <c r="D38" i="7" s="1"/>
  <c r="E38" i="7" s="1"/>
  <c r="C37" i="7"/>
  <c r="D37" i="7" s="1"/>
  <c r="E37" i="7" s="1"/>
  <c r="D36" i="7"/>
  <c r="E36" i="7" s="1"/>
  <c r="C36" i="7"/>
  <c r="C34" i="7"/>
  <c r="D34" i="7" s="1"/>
  <c r="E34" i="7" s="1"/>
  <c r="C33" i="7"/>
  <c r="D33" i="7" s="1"/>
  <c r="E33" i="7" s="1"/>
  <c r="C32" i="7"/>
  <c r="D32" i="7" s="1"/>
  <c r="E32" i="7" s="1"/>
  <c r="D31" i="7"/>
  <c r="E31" i="7" s="1"/>
  <c r="C31" i="7"/>
  <c r="C30" i="7"/>
  <c r="D30" i="7" s="1"/>
  <c r="E30" i="7" s="1"/>
  <c r="C29" i="7"/>
  <c r="D29" i="7" s="1"/>
  <c r="E29" i="7" s="1"/>
  <c r="C28" i="7"/>
  <c r="D28" i="7" s="1"/>
  <c r="E28" i="7" s="1"/>
  <c r="D26" i="7"/>
  <c r="E26" i="7" s="1"/>
  <c r="C26" i="7"/>
  <c r="C25" i="7"/>
  <c r="D25" i="7" s="1"/>
  <c r="E25" i="7" s="1"/>
  <c r="C24" i="7"/>
  <c r="D24" i="7" s="1"/>
  <c r="E24" i="7" s="1"/>
  <c r="C23" i="7"/>
  <c r="D23" i="7" s="1"/>
  <c r="E23" i="7" s="1"/>
  <c r="C22" i="7"/>
  <c r="D22" i="7" s="1"/>
  <c r="E22" i="7" s="1"/>
  <c r="C21" i="7"/>
  <c r="D21" i="7" s="1"/>
  <c r="E21" i="7" s="1"/>
  <c r="C20" i="7"/>
  <c r="D20" i="7" s="1"/>
  <c r="E20" i="7" s="1"/>
  <c r="C18" i="7"/>
  <c r="D18" i="7" s="1"/>
  <c r="E18" i="7" s="1"/>
  <c r="C17" i="7"/>
  <c r="D17" i="7" s="1"/>
  <c r="E17" i="7" s="1"/>
  <c r="C16" i="7"/>
  <c r="D16" i="7" s="1"/>
  <c r="E16" i="7" s="1"/>
  <c r="C15" i="7"/>
  <c r="D15" i="7" s="1"/>
  <c r="E15" i="7" s="1"/>
  <c r="C14" i="7"/>
  <c r="D14" i="7" s="1"/>
  <c r="E14" i="7" s="1"/>
  <c r="C13" i="7"/>
  <c r="D13" i="7" s="1"/>
  <c r="E13" i="7" s="1"/>
  <c r="D12" i="7"/>
  <c r="E12" i="7" s="1"/>
  <c r="C12" i="7"/>
  <c r="A13" i="7"/>
  <c r="A14" i="7" s="1"/>
  <c r="A15" i="7" s="1"/>
  <c r="A16" i="7" s="1"/>
  <c r="A17" i="7" s="1"/>
  <c r="A18" i="7" s="1"/>
  <c r="A20" i="7" s="1"/>
  <c r="A21" i="7" s="1"/>
  <c r="A22" i="7" s="1"/>
  <c r="A23" i="7" s="1"/>
  <c r="A24" i="7" s="1"/>
  <c r="A25" i="7" s="1"/>
  <c r="A26" i="7" s="1"/>
  <c r="A28" i="7" s="1"/>
  <c r="A29" i="7" s="1"/>
  <c r="A30" i="7" s="1"/>
  <c r="A31" i="7" s="1"/>
  <c r="A32" i="7" s="1"/>
  <c r="A33" i="7" s="1"/>
  <c r="A34" i="7" s="1"/>
  <c r="A36" i="7" s="1"/>
  <c r="A37" i="7" s="1"/>
  <c r="A38" i="7" s="1"/>
  <c r="A39" i="7" s="1"/>
  <c r="A40" i="7" s="1"/>
  <c r="A41" i="7" s="1"/>
  <c r="A12" i="8" s="1"/>
  <c r="A13" i="8" s="1"/>
  <c r="A14" i="8" s="1"/>
  <c r="A15" i="8" s="1"/>
  <c r="A16" i="8" s="1"/>
  <c r="A17" i="8" s="1"/>
  <c r="A18" i="8" s="1"/>
  <c r="A19" i="8" s="1"/>
  <c r="A20" i="8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8" i="12" s="1"/>
  <c r="A59" i="12" s="1"/>
  <c r="A60" i="12" s="1"/>
  <c r="A61" i="12" s="1"/>
  <c r="A62" i="12" s="1"/>
  <c r="A63" i="12" s="1"/>
  <c r="A64" i="12" s="1"/>
  <c r="A65" i="12" s="1"/>
  <c r="A67" i="12" s="1"/>
  <c r="A68" i="12" s="1"/>
  <c r="A69" i="12" s="1"/>
  <c r="A70" i="12" s="1"/>
  <c r="A71" i="12" s="1"/>
  <c r="A72" i="12" s="1"/>
  <c r="A73" i="12" s="1"/>
  <c r="A74" i="12" s="1"/>
  <c r="A76" i="12" s="1"/>
  <c r="A77" i="12" s="1"/>
  <c r="A78" i="12" s="1"/>
  <c r="A79" i="12" s="1"/>
  <c r="A80" i="12" s="1"/>
  <c r="D100" i="5"/>
  <c r="E100" i="5" s="1"/>
  <c r="C100" i="5"/>
  <c r="D99" i="5"/>
  <c r="E99" i="5" s="1"/>
  <c r="C99" i="5"/>
  <c r="D98" i="5"/>
  <c r="E98" i="5" s="1"/>
  <c r="C98" i="5"/>
  <c r="D97" i="5"/>
  <c r="E97" i="5" s="1"/>
  <c r="C97" i="5"/>
  <c r="C96" i="5"/>
  <c r="D96" i="5" s="1"/>
  <c r="E96" i="5" s="1"/>
  <c r="C95" i="5"/>
  <c r="D95" i="5" s="1"/>
  <c r="E95" i="5" s="1"/>
  <c r="C94" i="5"/>
  <c r="D94" i="5" s="1"/>
  <c r="E94" i="5" s="1"/>
  <c r="C93" i="5"/>
  <c r="D93" i="5" s="1"/>
  <c r="E93" i="5" s="1"/>
  <c r="C92" i="5"/>
  <c r="D92" i="5" s="1"/>
  <c r="E92" i="5" s="1"/>
  <c r="C91" i="5"/>
  <c r="D91" i="5" s="1"/>
  <c r="E91" i="5" s="1"/>
  <c r="C90" i="5"/>
  <c r="D90" i="5" s="1"/>
  <c r="E90" i="5" s="1"/>
  <c r="C89" i="5"/>
  <c r="D89" i="5" s="1"/>
  <c r="E89" i="5" s="1"/>
  <c r="C88" i="5"/>
  <c r="D88" i="5" s="1"/>
  <c r="E88" i="5" s="1"/>
  <c r="C87" i="5"/>
  <c r="D87" i="5" s="1"/>
  <c r="E87" i="5" s="1"/>
  <c r="C86" i="5"/>
  <c r="D86" i="5" s="1"/>
  <c r="E86" i="5" s="1"/>
  <c r="C85" i="5"/>
  <c r="D85" i="5" s="1"/>
  <c r="E85" i="5" s="1"/>
  <c r="C84" i="5"/>
  <c r="D84" i="5" s="1"/>
  <c r="E84" i="5" s="1"/>
  <c r="C83" i="5"/>
  <c r="D83" i="5" s="1"/>
  <c r="E83" i="5" s="1"/>
  <c r="C82" i="5"/>
  <c r="D82" i="5" s="1"/>
  <c r="E82" i="5" s="1"/>
  <c r="C81" i="5"/>
  <c r="D81" i="5" s="1"/>
  <c r="E81" i="5" s="1"/>
  <c r="C80" i="5"/>
  <c r="D80" i="5" s="1"/>
  <c r="E80" i="5" s="1"/>
  <c r="C79" i="5"/>
  <c r="D79" i="5" s="1"/>
  <c r="E79" i="5" s="1"/>
  <c r="C78" i="5"/>
  <c r="D78" i="5" s="1"/>
  <c r="E78" i="5" s="1"/>
  <c r="C77" i="5"/>
  <c r="D77" i="5" s="1"/>
  <c r="E77" i="5" s="1"/>
  <c r="C76" i="5"/>
  <c r="D76" i="5" s="1"/>
  <c r="E76" i="5" s="1"/>
  <c r="C75" i="5"/>
  <c r="D75" i="5" s="1"/>
  <c r="E75" i="5" s="1"/>
  <c r="C74" i="5"/>
  <c r="D74" i="5" s="1"/>
  <c r="E74" i="5" s="1"/>
  <c r="C73" i="5"/>
  <c r="D73" i="5" s="1"/>
  <c r="E73" i="5" s="1"/>
  <c r="C72" i="5"/>
  <c r="D72" i="5" s="1"/>
  <c r="E72" i="5" s="1"/>
  <c r="C71" i="5"/>
  <c r="D71" i="5" s="1"/>
  <c r="E71" i="5" s="1"/>
  <c r="C70" i="5"/>
  <c r="D70" i="5" s="1"/>
  <c r="E70" i="5" s="1"/>
  <c r="C69" i="5"/>
  <c r="D69" i="5" s="1"/>
  <c r="E69" i="5" s="1"/>
  <c r="C68" i="5"/>
  <c r="D68" i="5" s="1"/>
  <c r="E68" i="5" s="1"/>
  <c r="C67" i="5"/>
  <c r="D67" i="5" s="1"/>
  <c r="E67" i="5" s="1"/>
  <c r="C66" i="5"/>
  <c r="D66" i="5" s="1"/>
  <c r="E66" i="5" s="1"/>
  <c r="C65" i="5"/>
  <c r="D65" i="5" s="1"/>
  <c r="E65" i="5" s="1"/>
  <c r="C64" i="5"/>
  <c r="D64" i="5" s="1"/>
  <c r="E64" i="5" s="1"/>
  <c r="C63" i="5"/>
  <c r="D63" i="5" s="1"/>
  <c r="E63" i="5" s="1"/>
  <c r="C62" i="5"/>
  <c r="D62" i="5" s="1"/>
  <c r="E62" i="5" s="1"/>
  <c r="C61" i="5"/>
  <c r="D61" i="5" s="1"/>
  <c r="E61" i="5" s="1"/>
  <c r="C60" i="5"/>
  <c r="D60" i="5" s="1"/>
  <c r="E60" i="5" s="1"/>
  <c r="C59" i="5"/>
  <c r="D59" i="5" s="1"/>
  <c r="E59" i="5" s="1"/>
  <c r="C58" i="5"/>
  <c r="D58" i="5" s="1"/>
  <c r="E58" i="5" s="1"/>
  <c r="C57" i="5"/>
  <c r="D57" i="5" s="1"/>
  <c r="E57" i="5" s="1"/>
  <c r="C56" i="5"/>
  <c r="D56" i="5" s="1"/>
  <c r="E56" i="5" s="1"/>
  <c r="C55" i="5"/>
  <c r="D55" i="5" s="1"/>
  <c r="E55" i="5" s="1"/>
  <c r="C54" i="5"/>
  <c r="D54" i="5" s="1"/>
  <c r="E54" i="5" s="1"/>
  <c r="C53" i="5"/>
  <c r="D53" i="5" s="1"/>
  <c r="E53" i="5" s="1"/>
  <c r="C52" i="5"/>
  <c r="D52" i="5" s="1"/>
  <c r="E52" i="5" s="1"/>
  <c r="C51" i="5"/>
  <c r="D51" i="5" s="1"/>
  <c r="E51" i="5" s="1"/>
  <c r="C50" i="5"/>
  <c r="D50" i="5" s="1"/>
  <c r="E50" i="5" s="1"/>
  <c r="C49" i="5"/>
  <c r="D49" i="5" s="1"/>
  <c r="E49" i="5" s="1"/>
  <c r="C48" i="5"/>
  <c r="D48" i="5" s="1"/>
  <c r="E48" i="5" s="1"/>
  <c r="C47" i="5"/>
  <c r="D47" i="5" s="1"/>
  <c r="E47" i="5" s="1"/>
  <c r="C46" i="5"/>
  <c r="D46" i="5" s="1"/>
  <c r="E46" i="5" s="1"/>
  <c r="C45" i="5"/>
  <c r="D45" i="5" s="1"/>
  <c r="E45" i="5" s="1"/>
  <c r="C44" i="5"/>
  <c r="D44" i="5" s="1"/>
  <c r="E44" i="5" s="1"/>
  <c r="C43" i="5"/>
  <c r="D43" i="5" s="1"/>
  <c r="E43" i="5" s="1"/>
  <c r="C42" i="5"/>
  <c r="D42" i="5" s="1"/>
  <c r="E42" i="5" s="1"/>
  <c r="C41" i="5"/>
  <c r="D41" i="5" s="1"/>
  <c r="E41" i="5" s="1"/>
  <c r="C40" i="5"/>
  <c r="D40" i="5" s="1"/>
  <c r="E40" i="5" s="1"/>
  <c r="C39" i="5"/>
  <c r="D39" i="5" s="1"/>
  <c r="E39" i="5" s="1"/>
  <c r="C38" i="5"/>
  <c r="D38" i="5" s="1"/>
  <c r="E38" i="5" s="1"/>
  <c r="C37" i="5"/>
  <c r="D37" i="5" s="1"/>
  <c r="E37" i="5" s="1"/>
  <c r="C36" i="5"/>
  <c r="D36" i="5" s="1"/>
  <c r="E36" i="5" s="1"/>
  <c r="C35" i="5"/>
  <c r="D35" i="5" s="1"/>
  <c r="E35" i="5" s="1"/>
  <c r="C34" i="5"/>
  <c r="D34" i="5" s="1"/>
  <c r="E34" i="5" s="1"/>
  <c r="C33" i="5"/>
  <c r="D33" i="5" s="1"/>
  <c r="E33" i="5" s="1"/>
  <c r="A33" i="5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C32" i="5"/>
  <c r="D32" i="5" s="1"/>
  <c r="E32" i="5" s="1"/>
  <c r="D31" i="5"/>
  <c r="E31" i="5" s="1"/>
  <c r="C31" i="5"/>
  <c r="D30" i="5"/>
  <c r="E30" i="5" s="1"/>
  <c r="C30" i="5"/>
  <c r="D29" i="5"/>
  <c r="E29" i="5" s="1"/>
  <c r="C29" i="5"/>
  <c r="D28" i="5"/>
  <c r="E28" i="5" s="1"/>
  <c r="C28" i="5"/>
  <c r="D27" i="5"/>
  <c r="E27" i="5" s="1"/>
  <c r="C27" i="5"/>
  <c r="D26" i="5"/>
  <c r="E26" i="5" s="1"/>
  <c r="C26" i="5"/>
  <c r="D25" i="5"/>
  <c r="E25" i="5" s="1"/>
  <c r="C25" i="5"/>
  <c r="D24" i="5"/>
  <c r="E24" i="5" s="1"/>
  <c r="C24" i="5"/>
  <c r="D23" i="5"/>
  <c r="E23" i="5" s="1"/>
  <c r="C23" i="5"/>
  <c r="D22" i="5"/>
  <c r="E22" i="5" s="1"/>
  <c r="C22" i="5"/>
  <c r="D21" i="5"/>
  <c r="E21" i="5" s="1"/>
  <c r="C21" i="5"/>
  <c r="D20" i="5"/>
  <c r="E20" i="5" s="1"/>
  <c r="C20" i="5"/>
  <c r="D19" i="5"/>
  <c r="E19" i="5" s="1"/>
  <c r="C19" i="5"/>
  <c r="D18" i="5"/>
  <c r="E18" i="5" s="1"/>
  <c r="C18" i="5"/>
  <c r="D17" i="5"/>
  <c r="E17" i="5" s="1"/>
  <c r="C17" i="5"/>
  <c r="D16" i="5"/>
  <c r="E16" i="5" s="1"/>
  <c r="C16" i="5"/>
  <c r="D15" i="5"/>
  <c r="E15" i="5" s="1"/>
  <c r="C15" i="5"/>
  <c r="D14" i="5"/>
  <c r="E14" i="5" s="1"/>
  <c r="C14" i="5"/>
  <c r="D13" i="5"/>
  <c r="E13" i="5" s="1"/>
  <c r="C13" i="5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D12" i="5"/>
  <c r="E12" i="5" s="1"/>
  <c r="C12" i="5"/>
  <c r="C100" i="4"/>
  <c r="D100" i="4" s="1"/>
  <c r="E100" i="4" s="1"/>
  <c r="C99" i="4"/>
  <c r="D99" i="4" s="1"/>
  <c r="E99" i="4" s="1"/>
  <c r="C98" i="4"/>
  <c r="E13" i="12" l="1"/>
  <c r="E15" i="12"/>
  <c r="E19" i="12"/>
  <c r="E28" i="12"/>
  <c r="E32" i="12"/>
  <c r="E34" i="12"/>
  <c r="E36" i="12"/>
  <c r="E38" i="12"/>
  <c r="E40" i="12"/>
  <c r="E42" i="12"/>
  <c r="E44" i="12"/>
  <c r="E47" i="12"/>
  <c r="E48" i="12"/>
  <c r="E49" i="12"/>
  <c r="E50" i="12"/>
  <c r="E51" i="12"/>
  <c r="E52" i="12"/>
  <c r="E53" i="12"/>
  <c r="E54" i="12"/>
  <c r="E55" i="12"/>
  <c r="E56" i="12"/>
  <c r="E58" i="12"/>
  <c r="E59" i="12"/>
  <c r="E60" i="12"/>
  <c r="E61" i="12"/>
  <c r="E62" i="12"/>
  <c r="E67" i="12"/>
  <c r="E68" i="12"/>
  <c r="E69" i="12"/>
  <c r="E70" i="12"/>
  <c r="E71" i="12"/>
  <c r="E72" i="12"/>
  <c r="E73" i="12"/>
  <c r="E74" i="12"/>
  <c r="E76" i="12"/>
  <c r="E77" i="12"/>
  <c r="E78" i="12"/>
  <c r="E79" i="12"/>
  <c r="E80" i="12"/>
  <c r="E17" i="12"/>
  <c r="E21" i="12"/>
  <c r="E26" i="12"/>
  <c r="E30" i="12"/>
  <c r="E35" i="12"/>
  <c r="E37" i="12"/>
  <c r="E39" i="12"/>
  <c r="E41" i="12"/>
  <c r="E43" i="12"/>
  <c r="E45" i="12"/>
  <c r="E14" i="12"/>
  <c r="E16" i="12"/>
  <c r="E18" i="12"/>
  <c r="E20" i="12"/>
  <c r="E22" i="12"/>
  <c r="E27" i="12"/>
  <c r="E29" i="12"/>
  <c r="E31" i="12"/>
  <c r="E33" i="12"/>
  <c r="C97" i="4" l="1"/>
  <c r="D97" i="4" s="1"/>
  <c r="E97" i="4" s="1"/>
  <c r="D98" i="4"/>
  <c r="E98" i="4" s="1"/>
  <c r="C96" i="4"/>
  <c r="D96" i="4" s="1"/>
  <c r="E96" i="4" s="1"/>
  <c r="C95" i="4"/>
  <c r="D95" i="4" s="1"/>
  <c r="E95" i="4" s="1"/>
  <c r="C94" i="4"/>
  <c r="A178" i="4" l="1"/>
  <c r="D94" i="4"/>
  <c r="E94" i="4" s="1"/>
  <c r="C175" i="4" l="1"/>
  <c r="C174" i="4"/>
  <c r="C173" i="4"/>
  <c r="C172" i="4"/>
  <c r="C171" i="4"/>
  <c r="D171" i="4" s="1"/>
  <c r="E171" i="4" s="1"/>
  <c r="D172" i="4"/>
  <c r="E172" i="4" s="1"/>
  <c r="C170" i="4"/>
  <c r="C169" i="4"/>
  <c r="C168" i="4"/>
  <c r="C167" i="4"/>
  <c r="D167" i="4" s="1"/>
  <c r="E167" i="4" s="1"/>
  <c r="C166" i="4"/>
  <c r="C165" i="4"/>
  <c r="C164" i="4"/>
  <c r="D164" i="4" s="1"/>
  <c r="E164" i="4" s="1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D142" i="4" s="1"/>
  <c r="E142" i="4" s="1"/>
  <c r="C141" i="4"/>
  <c r="C140" i="4"/>
  <c r="C139" i="4"/>
  <c r="C138" i="4"/>
  <c r="C137" i="4"/>
  <c r="C136" i="4"/>
  <c r="C135" i="4"/>
  <c r="C134" i="4"/>
  <c r="C133" i="4"/>
  <c r="D128" i="4"/>
  <c r="E128" i="4" s="1"/>
  <c r="N128" i="4"/>
  <c r="O128" i="4"/>
  <c r="D133" i="4"/>
  <c r="E133" i="4" s="1"/>
  <c r="C132" i="4"/>
  <c r="C131" i="4"/>
  <c r="C130" i="4"/>
  <c r="C129" i="4"/>
  <c r="C127" i="4"/>
  <c r="C126" i="4"/>
  <c r="P128" i="4" l="1"/>
  <c r="M128" i="4"/>
  <c r="C125" i="4" l="1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333" i="4" l="1"/>
  <c r="C244" i="4"/>
  <c r="C272" i="4" l="1"/>
  <c r="C345" i="4" l="1"/>
  <c r="C344" i="4"/>
  <c r="C343" i="4"/>
  <c r="C342" i="4"/>
  <c r="C341" i="4"/>
  <c r="C339" i="4"/>
  <c r="C338" i="4"/>
  <c r="C337" i="4"/>
  <c r="C336" i="4"/>
  <c r="C335" i="4"/>
  <c r="C334" i="4"/>
  <c r="C332" i="4"/>
  <c r="C329" i="4"/>
  <c r="C327" i="4"/>
  <c r="C326" i="4"/>
  <c r="C325" i="4"/>
  <c r="C323" i="4"/>
  <c r="C324" i="4" l="1"/>
  <c r="C310" i="4" l="1"/>
  <c r="C309" i="4"/>
  <c r="C308" i="4"/>
  <c r="C307" i="4"/>
  <c r="C306" i="4"/>
  <c r="C305" i="4"/>
  <c r="C304" i="4"/>
  <c r="C303" i="4"/>
  <c r="C302" i="4" l="1"/>
  <c r="C301" i="4"/>
  <c r="C300" i="4"/>
  <c r="C299" i="4"/>
  <c r="C298" i="4"/>
  <c r="C297" i="4"/>
  <c r="C296" i="4"/>
  <c r="C295" i="4"/>
  <c r="C294" i="4"/>
  <c r="C292" i="4" l="1"/>
  <c r="C291" i="4"/>
  <c r="C293" i="4" l="1"/>
  <c r="C275" i="4"/>
  <c r="C274" i="4"/>
  <c r="C273" i="4"/>
  <c r="C271" i="4"/>
  <c r="C270" i="4"/>
  <c r="C269" i="4"/>
  <c r="C268" i="4"/>
  <c r="C267" i="4"/>
  <c r="C266" i="4"/>
  <c r="C265" i="4"/>
  <c r="C264" i="4"/>
  <c r="D264" i="4" s="1"/>
  <c r="C263" i="4"/>
  <c r="C262" i="4"/>
  <c r="C261" i="4"/>
  <c r="C260" i="4"/>
  <c r="C259" i="4"/>
  <c r="C258" i="4"/>
  <c r="C257" i="4"/>
  <c r="A218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2" i="4"/>
  <c r="C221" i="4"/>
  <c r="C220" i="4"/>
  <c r="C219" i="4"/>
  <c r="C217" i="4"/>
  <c r="C216" i="4"/>
  <c r="C215" i="4"/>
  <c r="C214" i="4"/>
  <c r="C213" i="4"/>
  <c r="C212" i="4"/>
  <c r="C211" i="4"/>
  <c r="C210" i="4"/>
  <c r="C209" i="4"/>
  <c r="C200" i="4"/>
  <c r="C199" i="4"/>
  <c r="C198" i="4"/>
  <c r="C197" i="4"/>
  <c r="C196" i="4"/>
  <c r="C195" i="4"/>
  <c r="C194" i="4"/>
  <c r="C192" i="4"/>
  <c r="C191" i="4"/>
  <c r="C190" i="4"/>
  <c r="C189" i="4"/>
  <c r="C188" i="4"/>
  <c r="C187" i="4"/>
  <c r="C186" i="4"/>
  <c r="C184" i="4"/>
  <c r="C183" i="4"/>
  <c r="C182" i="4"/>
  <c r="C181" i="4"/>
  <c r="C180" i="4"/>
  <c r="C179" i="4"/>
  <c r="C178" i="4"/>
  <c r="C206" i="4"/>
  <c r="C205" i="4"/>
  <c r="C204" i="4"/>
  <c r="C203" i="4"/>
  <c r="C202" i="4"/>
  <c r="C207" i="4"/>
  <c r="E264" i="4" l="1"/>
  <c r="C223" i="4"/>
  <c r="D223" i="4" s="1"/>
  <c r="E223" i="4" s="1"/>
  <c r="D190" i="4"/>
  <c r="D189" i="4"/>
  <c r="D187" i="4"/>
  <c r="D186" i="4"/>
  <c r="D184" i="4"/>
  <c r="D182" i="4"/>
  <c r="D181" i="4"/>
  <c r="D180" i="4"/>
  <c r="D178" i="4"/>
  <c r="C93" i="4"/>
  <c r="D93" i="4" s="1"/>
  <c r="C92" i="4"/>
  <c r="D92" i="4" s="1"/>
  <c r="C91" i="4"/>
  <c r="D91" i="4" s="1"/>
  <c r="C90" i="4"/>
  <c r="D90" i="4" s="1"/>
  <c r="C89" i="4"/>
  <c r="D89" i="4" s="1"/>
  <c r="C88" i="4"/>
  <c r="D88" i="4" s="1"/>
  <c r="C87" i="4"/>
  <c r="D87" i="4" s="1"/>
  <c r="C86" i="4"/>
  <c r="D86" i="4" s="1"/>
  <c r="C85" i="4"/>
  <c r="D85" i="4" s="1"/>
  <c r="C84" i="4"/>
  <c r="D84" i="4" s="1"/>
  <c r="C83" i="4"/>
  <c r="D83" i="4" s="1"/>
  <c r="C82" i="4"/>
  <c r="D82" i="4" s="1"/>
  <c r="C81" i="4"/>
  <c r="D81" i="4" s="1"/>
  <c r="C80" i="4"/>
  <c r="D80" i="4" s="1"/>
  <c r="C79" i="4"/>
  <c r="D79" i="4" s="1"/>
  <c r="C78" i="4"/>
  <c r="D78" i="4" s="1"/>
  <c r="C77" i="4"/>
  <c r="D77" i="4" s="1"/>
  <c r="C76" i="4"/>
  <c r="D76" i="4" s="1"/>
  <c r="C75" i="4"/>
  <c r="D75" i="4" s="1"/>
  <c r="E75" i="4" s="1"/>
  <c r="C74" i="4"/>
  <c r="D74" i="4" s="1"/>
  <c r="C73" i="4"/>
  <c r="D73" i="4" s="1"/>
  <c r="C72" i="4"/>
  <c r="D72" i="4" s="1"/>
  <c r="C71" i="4"/>
  <c r="D71" i="4" s="1"/>
  <c r="C70" i="4"/>
  <c r="D70" i="4" s="1"/>
  <c r="C69" i="4"/>
  <c r="D69" i="4" s="1"/>
  <c r="C68" i="4"/>
  <c r="D68" i="4" s="1"/>
  <c r="C67" i="4"/>
  <c r="D67" i="4" s="1"/>
  <c r="C66" i="4"/>
  <c r="D66" i="4" s="1"/>
  <c r="C65" i="4"/>
  <c r="D65" i="4" s="1"/>
  <c r="C64" i="4"/>
  <c r="D64" i="4" s="1"/>
  <c r="C63" i="4"/>
  <c r="D63" i="4" s="1"/>
  <c r="C62" i="4"/>
  <c r="D62" i="4" s="1"/>
  <c r="C61" i="4"/>
  <c r="D61" i="4" s="1"/>
  <c r="C60" i="4"/>
  <c r="D60" i="4" s="1"/>
  <c r="C59" i="4"/>
  <c r="D59" i="4" s="1"/>
  <c r="C58" i="4"/>
  <c r="D58" i="4" s="1"/>
  <c r="C57" i="4"/>
  <c r="D57" i="4" s="1"/>
  <c r="C56" i="4"/>
  <c r="D56" i="4" s="1"/>
  <c r="C55" i="4"/>
  <c r="D55" i="4" s="1"/>
  <c r="C54" i="4"/>
  <c r="D54" i="4" s="1"/>
  <c r="C53" i="4"/>
  <c r="D53" i="4" s="1"/>
  <c r="C52" i="4"/>
  <c r="D52" i="4" s="1"/>
  <c r="C51" i="4"/>
  <c r="D51" i="4" s="1"/>
  <c r="C50" i="4"/>
  <c r="D50" i="4" s="1"/>
  <c r="C49" i="4"/>
  <c r="D49" i="4" s="1"/>
  <c r="C48" i="4"/>
  <c r="D48" i="4" s="1"/>
  <c r="C47" i="4"/>
  <c r="D47" i="4" s="1"/>
  <c r="C46" i="4"/>
  <c r="D46" i="4" s="1"/>
  <c r="C45" i="4"/>
  <c r="D45" i="4" s="1"/>
  <c r="C44" i="4"/>
  <c r="D44" i="4" s="1"/>
  <c r="C43" i="4"/>
  <c r="D43" i="4" s="1"/>
  <c r="E43" i="4" s="1"/>
  <c r="C42" i="4"/>
  <c r="D42" i="4" s="1"/>
  <c r="C41" i="4"/>
  <c r="D41" i="4" s="1"/>
  <c r="C40" i="4"/>
  <c r="D40" i="4" s="1"/>
  <c r="C39" i="4"/>
  <c r="D39" i="4" s="1"/>
  <c r="C38" i="4"/>
  <c r="D38" i="4" s="1"/>
  <c r="C37" i="4"/>
  <c r="D37" i="4" s="1"/>
  <c r="C36" i="4"/>
  <c r="D36" i="4" s="1"/>
  <c r="C35" i="4"/>
  <c r="D35" i="4" s="1"/>
  <c r="C34" i="4"/>
  <c r="D34" i="4" s="1"/>
  <c r="C33" i="4"/>
  <c r="D33" i="4" s="1"/>
  <c r="C32" i="4"/>
  <c r="D32" i="4" s="1"/>
  <c r="R31" i="4"/>
  <c r="Q31" i="4"/>
  <c r="C31" i="4"/>
  <c r="D31" i="4" s="1"/>
  <c r="R30" i="4"/>
  <c r="Q30" i="4"/>
  <c r="C30" i="4"/>
  <c r="D30" i="4" s="1"/>
  <c r="R29" i="4"/>
  <c r="Q29" i="4"/>
  <c r="C29" i="4"/>
  <c r="D29" i="4" s="1"/>
  <c r="R28" i="4"/>
  <c r="Q28" i="4"/>
  <c r="C28" i="4"/>
  <c r="D28" i="4" s="1"/>
  <c r="R27" i="4"/>
  <c r="Q27" i="4"/>
  <c r="R26" i="4"/>
  <c r="Q26" i="4"/>
  <c r="C27" i="4"/>
  <c r="D27" i="4" s="1"/>
  <c r="C26" i="4"/>
  <c r="D26" i="4" s="1"/>
  <c r="R25" i="4"/>
  <c r="Q25" i="4"/>
  <c r="C25" i="4"/>
  <c r="D25" i="4" s="1"/>
  <c r="R24" i="4"/>
  <c r="Q24" i="4"/>
  <c r="C24" i="4"/>
  <c r="D24" i="4" s="1"/>
  <c r="R23" i="4"/>
  <c r="Q23" i="4"/>
  <c r="R22" i="4"/>
  <c r="Q22" i="4"/>
  <c r="C23" i="4"/>
  <c r="D23" i="4" s="1"/>
  <c r="C22" i="4"/>
  <c r="D22" i="4" s="1"/>
  <c r="R21" i="4"/>
  <c r="Q21" i="4"/>
  <c r="R20" i="4"/>
  <c r="Q20" i="4"/>
  <c r="C21" i="4"/>
  <c r="D21" i="4" s="1"/>
  <c r="C20" i="4"/>
  <c r="D20" i="4" s="1"/>
  <c r="R19" i="4"/>
  <c r="Q19" i="4"/>
  <c r="C19" i="4"/>
  <c r="D19" i="4" s="1"/>
  <c r="R18" i="4"/>
  <c r="Q18" i="4"/>
  <c r="C18" i="4"/>
  <c r="D18" i="4" s="1"/>
  <c r="R17" i="4"/>
  <c r="Q17" i="4"/>
  <c r="C17" i="4"/>
  <c r="D17" i="4" s="1"/>
  <c r="R16" i="4"/>
  <c r="Q16" i="4"/>
  <c r="C16" i="4"/>
  <c r="D16" i="4" s="1"/>
  <c r="R15" i="4"/>
  <c r="Q15" i="4"/>
  <c r="C15" i="4"/>
  <c r="D15" i="4" s="1"/>
  <c r="R14" i="4"/>
  <c r="Q14" i="4"/>
  <c r="C14" i="4"/>
  <c r="D14" i="4" s="1"/>
  <c r="R13" i="4"/>
  <c r="Q13" i="4"/>
  <c r="C13" i="4"/>
  <c r="D13" i="4" s="1"/>
  <c r="R12" i="4"/>
  <c r="Q12" i="4"/>
  <c r="C12" i="4"/>
  <c r="D12" i="4" s="1"/>
  <c r="D338" i="4"/>
  <c r="D336" i="4"/>
  <c r="D334" i="4"/>
  <c r="D332" i="4"/>
  <c r="D329" i="4"/>
  <c r="D327" i="4"/>
  <c r="D325" i="4"/>
  <c r="D323" i="4"/>
  <c r="C321" i="4"/>
  <c r="D321" i="4" s="1"/>
  <c r="C320" i="4"/>
  <c r="C319" i="4"/>
  <c r="D319" i="4" s="1"/>
  <c r="C318" i="4"/>
  <c r="D318" i="4" s="1"/>
  <c r="C317" i="4"/>
  <c r="D317" i="4" s="1"/>
  <c r="C316" i="4"/>
  <c r="D316" i="4" s="1"/>
  <c r="C315" i="4"/>
  <c r="D315" i="4" s="1"/>
  <c r="C314" i="4"/>
  <c r="D314" i="4" s="1"/>
  <c r="C313" i="4"/>
  <c r="D313" i="4" s="1"/>
  <c r="C312" i="4"/>
  <c r="D312" i="4" s="1"/>
  <c r="D302" i="4"/>
  <c r="D300" i="4"/>
  <c r="D298" i="4"/>
  <c r="D296" i="4"/>
  <c r="D294" i="4"/>
  <c r="D310" i="4"/>
  <c r="D308" i="4"/>
  <c r="D306" i="4"/>
  <c r="D304" i="4"/>
  <c r="D292" i="4"/>
  <c r="C289" i="4"/>
  <c r="D289" i="4" s="1"/>
  <c r="C288" i="4"/>
  <c r="D288" i="4" s="1"/>
  <c r="C287" i="4"/>
  <c r="D287" i="4" s="1"/>
  <c r="C286" i="4"/>
  <c r="D286" i="4" s="1"/>
  <c r="C285" i="4"/>
  <c r="D285" i="4" s="1"/>
  <c r="C284" i="4"/>
  <c r="D284" i="4" s="1"/>
  <c r="C283" i="4"/>
  <c r="D283" i="4" s="1"/>
  <c r="C282" i="4"/>
  <c r="D282" i="4" s="1"/>
  <c r="C281" i="4"/>
  <c r="D281" i="4" s="1"/>
  <c r="C280" i="4"/>
  <c r="D280" i="4" s="1"/>
  <c r="C279" i="4"/>
  <c r="D279" i="4" s="1"/>
  <c r="C278" i="4"/>
  <c r="D278" i="4" s="1"/>
  <c r="C277" i="4"/>
  <c r="D277" i="4" s="1"/>
  <c r="D217" i="4"/>
  <c r="D216" i="4"/>
  <c r="D214" i="4"/>
  <c r="D213" i="4"/>
  <c r="D212" i="4"/>
  <c r="D210" i="4"/>
  <c r="D209" i="4"/>
  <c r="D175" i="4"/>
  <c r="D173" i="4"/>
  <c r="D169" i="4"/>
  <c r="D166" i="4"/>
  <c r="D163" i="4"/>
  <c r="D161" i="4"/>
  <c r="D159" i="4"/>
  <c r="D157" i="4"/>
  <c r="D155" i="4"/>
  <c r="D153" i="4"/>
  <c r="D151" i="4"/>
  <c r="D149" i="4"/>
  <c r="D147" i="4"/>
  <c r="D145" i="4"/>
  <c r="D143" i="4"/>
  <c r="D140" i="4"/>
  <c r="D138" i="4"/>
  <c r="D136" i="4"/>
  <c r="D134" i="4"/>
  <c r="D131" i="4"/>
  <c r="D129" i="4"/>
  <c r="D127" i="4"/>
  <c r="D125" i="4"/>
  <c r="D123" i="4"/>
  <c r="D121" i="4"/>
  <c r="D119" i="4"/>
  <c r="D117" i="4"/>
  <c r="D115" i="4"/>
  <c r="D113" i="4"/>
  <c r="D111" i="4"/>
  <c r="D109" i="4"/>
  <c r="D107" i="4"/>
  <c r="D105" i="4"/>
  <c r="D103" i="4"/>
  <c r="D345" i="4"/>
  <c r="D344" i="4"/>
  <c r="D343" i="4"/>
  <c r="D342" i="4"/>
  <c r="D341" i="4"/>
  <c r="D339" i="4"/>
  <c r="D337" i="4"/>
  <c r="D335" i="4"/>
  <c r="D333" i="4"/>
  <c r="D330" i="4"/>
  <c r="D328" i="4"/>
  <c r="D326" i="4"/>
  <c r="D324" i="4"/>
  <c r="D320" i="4"/>
  <c r="D309" i="4"/>
  <c r="D307" i="4"/>
  <c r="D305" i="4"/>
  <c r="D303" i="4"/>
  <c r="D301" i="4"/>
  <c r="D299" i="4"/>
  <c r="D297" i="4"/>
  <c r="D295" i="4"/>
  <c r="D293" i="4"/>
  <c r="D291" i="4"/>
  <c r="D275" i="4"/>
  <c r="D274" i="4"/>
  <c r="D273" i="4"/>
  <c r="D272" i="4"/>
  <c r="D271" i="4"/>
  <c r="D270" i="4"/>
  <c r="D269" i="4"/>
  <c r="D268" i="4"/>
  <c r="D267" i="4"/>
  <c r="D266" i="4"/>
  <c r="D265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E228" i="4" s="1"/>
  <c r="D227" i="4"/>
  <c r="D226" i="4"/>
  <c r="D225" i="4"/>
  <c r="D224" i="4"/>
  <c r="D222" i="4"/>
  <c r="D221" i="4"/>
  <c r="D220" i="4"/>
  <c r="D219" i="4"/>
  <c r="D215" i="4"/>
  <c r="D211" i="4"/>
  <c r="D207" i="4"/>
  <c r="D206" i="4"/>
  <c r="D205" i="4"/>
  <c r="D204" i="4"/>
  <c r="D203" i="4"/>
  <c r="D202" i="4"/>
  <c r="D200" i="4"/>
  <c r="D199" i="4"/>
  <c r="D198" i="4"/>
  <c r="D197" i="4"/>
  <c r="D196" i="4"/>
  <c r="D195" i="4"/>
  <c r="D194" i="4"/>
  <c r="D192" i="4"/>
  <c r="D191" i="4"/>
  <c r="D188" i="4"/>
  <c r="D183" i="4"/>
  <c r="D179" i="4"/>
  <c r="D104" i="4"/>
  <c r="D106" i="4"/>
  <c r="D108" i="4"/>
  <c r="D110" i="4"/>
  <c r="D112" i="4"/>
  <c r="D114" i="4"/>
  <c r="D116" i="4"/>
  <c r="D118" i="4"/>
  <c r="D120" i="4"/>
  <c r="D122" i="4"/>
  <c r="D124" i="4"/>
  <c r="D126" i="4"/>
  <c r="D130" i="4"/>
  <c r="D132" i="4"/>
  <c r="D135" i="4"/>
  <c r="D137" i="4"/>
  <c r="D139" i="4"/>
  <c r="D141" i="4"/>
  <c r="D144" i="4"/>
  <c r="D146" i="4"/>
  <c r="D148" i="4"/>
  <c r="D150" i="4"/>
  <c r="D152" i="4"/>
  <c r="D154" i="4"/>
  <c r="D156" i="4"/>
  <c r="D158" i="4"/>
  <c r="D160" i="4"/>
  <c r="D162" i="4"/>
  <c r="D165" i="4"/>
  <c r="D168" i="4"/>
  <c r="D170" i="4"/>
  <c r="D174" i="4"/>
  <c r="D102" i="4"/>
  <c r="S27" i="4" l="1"/>
  <c r="S24" i="4"/>
  <c r="S18" i="4"/>
  <c r="S17" i="4"/>
  <c r="S16" i="4"/>
  <c r="S15" i="4"/>
  <c r="S14" i="4"/>
  <c r="S19" i="4"/>
  <c r="S20" i="4"/>
  <c r="S21" i="4"/>
  <c r="S22" i="4"/>
  <c r="S23" i="4"/>
  <c r="S26" i="4"/>
  <c r="S28" i="4" l="1"/>
  <c r="S29" i="4"/>
  <c r="S30" i="4"/>
  <c r="S31" i="4"/>
  <c r="S25" i="4"/>
  <c r="S13" i="4"/>
  <c r="S12" i="4"/>
  <c r="E175" i="4" l="1"/>
  <c r="F119" i="4" l="1"/>
  <c r="F120" i="4" s="1"/>
  <c r="F121" i="4" s="1"/>
  <c r="F122" i="4" s="1"/>
  <c r="F123" i="4" s="1"/>
  <c r="F124" i="4" s="1"/>
  <c r="F125" i="4" s="1"/>
  <c r="F126" i="4" s="1"/>
  <c r="F127" i="4" s="1"/>
  <c r="F128" i="4" l="1"/>
  <c r="F129" i="4" s="1"/>
  <c r="F130" i="4" s="1"/>
  <c r="F131" i="4" s="1"/>
  <c r="F132" i="4" s="1"/>
  <c r="F278" i="4"/>
  <c r="F279" i="4" s="1"/>
  <c r="F280" i="4" s="1"/>
  <c r="F281" i="4" s="1"/>
  <c r="F282" i="4" s="1"/>
  <c r="F283" i="4" s="1"/>
  <c r="F284" i="4" s="1"/>
  <c r="F285" i="4" s="1"/>
  <c r="F286" i="4" s="1"/>
  <c r="F287" i="4" s="1"/>
  <c r="F288" i="4" s="1"/>
  <c r="F289" i="4" s="1"/>
  <c r="F291" i="4" s="1"/>
  <c r="F292" i="4" s="1"/>
  <c r="F293" i="4" s="1"/>
  <c r="F294" i="4" s="1"/>
  <c r="F295" i="4" s="1"/>
  <c r="F296" i="4" s="1"/>
  <c r="F297" i="4" s="1"/>
  <c r="F298" i="4" s="1"/>
  <c r="F299" i="4" s="1"/>
  <c r="F300" i="4" s="1"/>
  <c r="F301" i="4" s="1"/>
  <c r="F302" i="4" s="1"/>
  <c r="F303" i="4" s="1"/>
  <c r="F304" i="4" s="1"/>
  <c r="F305" i="4" s="1"/>
  <c r="F306" i="4" s="1"/>
  <c r="F307" i="4" s="1"/>
  <c r="F308" i="4" s="1"/>
  <c r="F309" i="4" s="1"/>
  <c r="F310" i="4" s="1"/>
  <c r="F134" i="4" l="1"/>
  <c r="F135" i="4" s="1"/>
  <c r="F136" i="4" s="1"/>
  <c r="F137" i="4" s="1"/>
  <c r="F138" i="4" s="1"/>
  <c r="F139" i="4" s="1"/>
  <c r="F140" i="4" s="1"/>
  <c r="F141" i="4" s="1"/>
  <c r="F143" i="4" s="1"/>
  <c r="F144" i="4" s="1"/>
  <c r="F145" i="4" s="1"/>
  <c r="F146" i="4" s="1"/>
  <c r="F147" i="4" s="1"/>
  <c r="F148" i="4" s="1"/>
  <c r="F149" i="4" s="1"/>
  <c r="F150" i="4" s="1"/>
  <c r="F151" i="4" s="1"/>
  <c r="F152" i="4" s="1"/>
  <c r="F153" i="4" s="1"/>
  <c r="F154" i="4" s="1"/>
  <c r="F155" i="4" s="1"/>
  <c r="F156" i="4" s="1"/>
  <c r="F157" i="4" s="1"/>
  <c r="F158" i="4" s="1"/>
  <c r="F159" i="4" s="1"/>
  <c r="F160" i="4" s="1"/>
  <c r="F161" i="4" s="1"/>
  <c r="F162" i="4" s="1"/>
  <c r="F163" i="4" s="1"/>
  <c r="F165" i="4" s="1"/>
  <c r="F166" i="4" s="1"/>
  <c r="F168" i="4" s="1"/>
  <c r="A33" i="4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E33" i="4"/>
  <c r="A95" i="4" l="1"/>
  <c r="A96" i="4" s="1"/>
  <c r="A97" i="4" s="1"/>
  <c r="A98" i="4" s="1"/>
  <c r="A99" i="4" s="1"/>
  <c r="A100" i="4" s="1"/>
  <c r="A102" i="4" s="1"/>
  <c r="F169" i="4"/>
  <c r="F170" i="4" s="1"/>
  <c r="F173" i="4" s="1"/>
  <c r="F174" i="4" s="1"/>
  <c r="F178" i="4" s="1"/>
  <c r="F179" i="4" s="1"/>
  <c r="F180" i="4" s="1"/>
  <c r="F181" i="4" s="1"/>
  <c r="F182" i="4" s="1"/>
  <c r="F183" i="4" s="1"/>
  <c r="F184" i="4" s="1"/>
  <c r="F186" i="4" s="1"/>
  <c r="F187" i="4" s="1"/>
  <c r="F188" i="4" s="1"/>
  <c r="F189" i="4" s="1"/>
  <c r="F190" i="4" s="1"/>
  <c r="F191" i="4" s="1"/>
  <c r="F192" i="4" s="1"/>
  <c r="F194" i="4" s="1"/>
  <c r="F195" i="4" s="1"/>
  <c r="F196" i="4" s="1"/>
  <c r="F197" i="4" s="1"/>
  <c r="F198" i="4" s="1"/>
  <c r="F199" i="4" s="1"/>
  <c r="F200" i="4" s="1"/>
  <c r="F202" i="4" s="1"/>
  <c r="F203" i="4" s="1"/>
  <c r="F204" i="4" s="1"/>
  <c r="F205" i="4" s="1"/>
  <c r="F206" i="4" s="1"/>
  <c r="F207" i="4" s="1"/>
  <c r="F209" i="4" s="1"/>
  <c r="F210" i="4" s="1"/>
  <c r="F211" i="4" s="1"/>
  <c r="F212" i="4" s="1"/>
  <c r="F213" i="4" s="1"/>
  <c r="F214" i="4" s="1"/>
  <c r="F215" i="4" s="1"/>
  <c r="F216" i="4" s="1"/>
  <c r="F217" i="4" s="1"/>
  <c r="F219" i="4" s="1"/>
  <c r="F220" i="4" s="1"/>
  <c r="F221" i="4" s="1"/>
  <c r="F222" i="4" s="1"/>
  <c r="F223" i="4" s="1"/>
  <c r="F224" i="4" s="1"/>
  <c r="F225" i="4" s="1"/>
  <c r="F226" i="4" s="1"/>
  <c r="F227" i="4" s="1"/>
  <c r="F228" i="4" s="1"/>
  <c r="F229" i="4" s="1"/>
  <c r="F230" i="4" s="1"/>
  <c r="F231" i="4" s="1"/>
  <c r="F232" i="4" s="1"/>
  <c r="F233" i="4" s="1"/>
  <c r="F234" i="4" s="1"/>
  <c r="F235" i="4" s="1"/>
  <c r="F236" i="4" s="1"/>
  <c r="F237" i="4" s="1"/>
  <c r="F238" i="4" s="1"/>
  <c r="F239" i="4" s="1"/>
  <c r="F240" i="4" s="1"/>
  <c r="F241" i="4" s="1"/>
  <c r="F242" i="4" s="1"/>
  <c r="F243" i="4" s="1"/>
  <c r="F244" i="4" s="1"/>
  <c r="F245" i="4" s="1"/>
  <c r="F246" i="4" s="1"/>
  <c r="F247" i="4" s="1"/>
  <c r="F248" i="4" s="1"/>
  <c r="F249" i="4" s="1"/>
  <c r="F250" i="4" s="1"/>
  <c r="F251" i="4" s="1"/>
  <c r="F252" i="4" s="1"/>
  <c r="F253" i="4" s="1"/>
  <c r="F254" i="4" s="1"/>
  <c r="F255" i="4" s="1"/>
  <c r="F256" i="4" s="1"/>
  <c r="F257" i="4" s="1"/>
  <c r="F258" i="4" s="1"/>
  <c r="F259" i="4" s="1"/>
  <c r="F260" i="4" s="1"/>
  <c r="F261" i="4" s="1"/>
  <c r="F262" i="4" s="1"/>
  <c r="F263" i="4" s="1"/>
  <c r="F264" i="4" s="1"/>
  <c r="F265" i="4" s="1"/>
  <c r="F266" i="4" s="1"/>
  <c r="F267" i="4" s="1"/>
  <c r="F268" i="4" s="1"/>
  <c r="F269" i="4" s="1"/>
  <c r="F270" i="4" s="1"/>
  <c r="F271" i="4" s="1"/>
  <c r="F272" i="4" s="1"/>
  <c r="F273" i="4" s="1"/>
  <c r="F274" i="4" s="1"/>
  <c r="F275" i="4" s="1"/>
  <c r="A103" i="4" l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E220" i="4"/>
  <c r="E224" i="4"/>
  <c r="E227" i="4"/>
  <c r="E232" i="4"/>
  <c r="E236" i="4"/>
  <c r="E239" i="4"/>
  <c r="E240" i="4"/>
  <c r="E243" i="4"/>
  <c r="E244" i="4"/>
  <c r="E248" i="4"/>
  <c r="E252" i="4"/>
  <c r="E255" i="4"/>
  <c r="E256" i="4"/>
  <c r="E259" i="4"/>
  <c r="E260" i="4"/>
  <c r="E268" i="4"/>
  <c r="E271" i="4"/>
  <c r="E272" i="4"/>
  <c r="E273" i="4"/>
  <c r="E274" i="4"/>
  <c r="E275" i="4"/>
  <c r="E270" i="4"/>
  <c r="E269" i="4"/>
  <c r="E267" i="4"/>
  <c r="E266" i="4"/>
  <c r="E265" i="4"/>
  <c r="E263" i="4"/>
  <c r="E262" i="4"/>
  <c r="E261" i="4"/>
  <c r="E258" i="4"/>
  <c r="E257" i="4"/>
  <c r="E254" i="4"/>
  <c r="E253" i="4"/>
  <c r="E251" i="4"/>
  <c r="E250" i="4"/>
  <c r="E249" i="4"/>
  <c r="E247" i="4"/>
  <c r="E246" i="4"/>
  <c r="E245" i="4"/>
  <c r="E242" i="4"/>
  <c r="E241" i="4"/>
  <c r="E238" i="4"/>
  <c r="E237" i="4"/>
  <c r="E235" i="4"/>
  <c r="E234" i="4"/>
  <c r="E233" i="4"/>
  <c r="E231" i="4"/>
  <c r="E230" i="4"/>
  <c r="E229" i="4"/>
  <c r="E226" i="4"/>
  <c r="E225" i="4"/>
  <c r="E222" i="4"/>
  <c r="E221" i="4"/>
  <c r="E219" i="4"/>
  <c r="A128" i="4" l="1"/>
  <c r="A129" i="4" s="1"/>
  <c r="A130" i="4" s="1"/>
  <c r="A131" i="4" s="1"/>
  <c r="A132" i="4" s="1"/>
  <c r="A179" i="4"/>
  <c r="A180" i="4" s="1"/>
  <c r="A181" i="4" s="1"/>
  <c r="A182" i="4" s="1"/>
  <c r="A183" i="4" s="1"/>
  <c r="A184" i="4" s="1"/>
  <c r="A186" i="4" s="1"/>
  <c r="A187" i="4" s="1"/>
  <c r="A188" i="4" s="1"/>
  <c r="A189" i="4" s="1"/>
  <c r="A190" i="4" s="1"/>
  <c r="A191" i="4" s="1"/>
  <c r="A192" i="4" s="1"/>
  <c r="A194" i="4" s="1"/>
  <c r="A195" i="4" s="1"/>
  <c r="A196" i="4" s="1"/>
  <c r="A197" i="4" s="1"/>
  <c r="A198" i="4" s="1"/>
  <c r="A199" i="4" s="1"/>
  <c r="A200" i="4" s="1"/>
  <c r="A202" i="4" s="1"/>
  <c r="A203" i="4" s="1"/>
  <c r="A204" i="4" s="1"/>
  <c r="A205" i="4" s="1"/>
  <c r="A206" i="4" s="1"/>
  <c r="A207" i="4" s="1"/>
  <c r="A209" i="4" s="1"/>
  <c r="A210" i="4" s="1"/>
  <c r="A211" i="4" s="1"/>
  <c r="A212" i="4" s="1"/>
  <c r="A213" i="4" s="1"/>
  <c r="A214" i="4" s="1"/>
  <c r="A215" i="4" s="1"/>
  <c r="A216" i="4" s="1"/>
  <c r="A217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3" i="4" s="1"/>
  <c r="A324" i="4" s="1"/>
  <c r="A325" i="4" s="1"/>
  <c r="A326" i="4" s="1"/>
  <c r="A327" i="4" s="1"/>
  <c r="A328" i="4" s="1"/>
  <c r="A329" i="4" s="1"/>
  <c r="A330" i="4" s="1"/>
  <c r="A332" i="4" s="1"/>
  <c r="A333" i="4" s="1"/>
  <c r="A334" i="4" s="1"/>
  <c r="A335" i="4" s="1"/>
  <c r="A336" i="4" s="1"/>
  <c r="A337" i="4" s="1"/>
  <c r="A338" i="4" s="1"/>
  <c r="A339" i="4" s="1"/>
  <c r="A341" i="4" s="1"/>
  <c r="A342" i="4" s="1"/>
  <c r="A343" i="4" s="1"/>
  <c r="A344" i="4" s="1"/>
  <c r="A345" i="4" s="1"/>
  <c r="A133" i="4" l="1"/>
  <c r="A134" i="4" s="1"/>
  <c r="A135" i="4" s="1"/>
  <c r="A136" i="4" s="1"/>
  <c r="A137" i="4" s="1"/>
  <c r="A138" i="4" s="1"/>
  <c r="A139" i="4" s="1"/>
  <c r="A140" i="4" s="1"/>
  <c r="A141" i="4" s="1"/>
  <c r="E69" i="4"/>
  <c r="A142" i="4" l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E67" i="4"/>
  <c r="E68" i="4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E91" i="4"/>
  <c r="E92" i="4"/>
  <c r="E93" i="4"/>
  <c r="A164" i="4" l="1"/>
  <c r="A165" i="4" s="1"/>
  <c r="A166" i="4" s="1"/>
  <c r="E89" i="4"/>
  <c r="E88" i="4"/>
  <c r="E84" i="4"/>
  <c r="E73" i="4"/>
  <c r="E71" i="4"/>
  <c r="E81" i="4"/>
  <c r="E72" i="4"/>
  <c r="E83" i="4"/>
  <c r="E78" i="4"/>
  <c r="A167" i="4" l="1"/>
  <c r="A168" i="4" s="1"/>
  <c r="A169" i="4" s="1"/>
  <c r="A170" i="4" s="1"/>
  <c r="E86" i="4"/>
  <c r="E90" i="4"/>
  <c r="E79" i="4"/>
  <c r="E82" i="4"/>
  <c r="E70" i="4"/>
  <c r="E74" i="4"/>
  <c r="E85" i="4"/>
  <c r="E80" i="4"/>
  <c r="A171" i="4" l="1"/>
  <c r="A172" i="4" s="1"/>
  <c r="A173" i="4" s="1"/>
  <c r="A174" i="4" s="1"/>
  <c r="E77" i="4"/>
  <c r="E66" i="4"/>
  <c r="E76" i="4" l="1"/>
  <c r="E326" i="4" l="1"/>
  <c r="E330" i="4"/>
  <c r="E324" i="4"/>
  <c r="E328" i="4"/>
  <c r="E323" i="4"/>
  <c r="E325" i="4"/>
  <c r="E327" i="4"/>
  <c r="E329" i="4"/>
  <c r="E333" i="4" l="1"/>
  <c r="E332" i="4"/>
  <c r="E334" i="4"/>
  <c r="E338" i="4" l="1"/>
  <c r="E336" i="4"/>
  <c r="E337" i="4"/>
  <c r="E339" i="4"/>
  <c r="E335" i="4"/>
  <c r="M66" i="4"/>
  <c r="M101" i="4"/>
  <c r="M177" i="4"/>
  <c r="M185" i="4"/>
  <c r="M193" i="4"/>
  <c r="M201" i="4"/>
  <c r="M208" i="4"/>
  <c r="M218" i="4"/>
  <c r="M246" i="4"/>
  <c r="M276" i="4"/>
  <c r="M290" i="4"/>
  <c r="M311" i="4"/>
  <c r="M340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4" i="4"/>
  <c r="N65" i="4"/>
  <c r="N66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9" i="4"/>
  <c r="N130" i="4"/>
  <c r="N131" i="4"/>
  <c r="N132" i="4"/>
  <c r="N134" i="4"/>
  <c r="N135" i="4"/>
  <c r="N136" i="4"/>
  <c r="N137" i="4"/>
  <c r="N138" i="4"/>
  <c r="N139" i="4"/>
  <c r="N140" i="4"/>
  <c r="N141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5" i="4"/>
  <c r="N166" i="4"/>
  <c r="N168" i="4"/>
  <c r="N169" i="4"/>
  <c r="N170" i="4"/>
  <c r="N173" i="4"/>
  <c r="N174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40" i="4"/>
  <c r="N341" i="4"/>
  <c r="N342" i="4"/>
  <c r="N343" i="4"/>
  <c r="N344" i="4"/>
  <c r="N345" i="4"/>
  <c r="N12" i="4"/>
  <c r="E342" i="4" l="1"/>
  <c r="E341" i="4"/>
  <c r="M341" i="4" s="1"/>
  <c r="M342" i="4" l="1"/>
  <c r="P342" i="4"/>
  <c r="P341" i="4"/>
  <c r="E344" i="4"/>
  <c r="M344" i="4" s="1"/>
  <c r="P344" i="4" l="1"/>
  <c r="E345" i="4"/>
  <c r="M220" i="4"/>
  <c r="M230" i="4"/>
  <c r="M222" i="4"/>
  <c r="M226" i="4"/>
  <c r="M228" i="4"/>
  <c r="M231" i="4"/>
  <c r="M233" i="4"/>
  <c r="M235" i="4"/>
  <c r="M237" i="4"/>
  <c r="M239" i="4"/>
  <c r="M242" i="4"/>
  <c r="M245" i="4"/>
  <c r="M248" i="4"/>
  <c r="M251" i="4"/>
  <c r="M260" i="4"/>
  <c r="M262" i="4"/>
  <c r="M264" i="4"/>
  <c r="M267" i="4"/>
  <c r="M269" i="4"/>
  <c r="M274" i="4"/>
  <c r="M241" i="4"/>
  <c r="M225" i="4"/>
  <c r="M259" i="4"/>
  <c r="M272" i="4"/>
  <c r="M256" i="4"/>
  <c r="M224" i="4"/>
  <c r="M227" i="4"/>
  <c r="M234" i="4"/>
  <c r="M238" i="4"/>
  <c r="M240" i="4"/>
  <c r="M244" i="4"/>
  <c r="M247" i="4"/>
  <c r="M250" i="4"/>
  <c r="M261" i="4"/>
  <c r="M263" i="4"/>
  <c r="M266" i="4"/>
  <c r="M268" i="4"/>
  <c r="M270" i="4"/>
  <c r="M273" i="4"/>
  <c r="M275" i="4"/>
  <c r="M243" i="4"/>
  <c r="M255" i="4"/>
  <c r="M265" i="4"/>
  <c r="M249" i="4"/>
  <c r="M345" i="4" l="1"/>
  <c r="P345" i="4"/>
  <c r="M232" i="4"/>
  <c r="M271" i="4"/>
  <c r="M258" i="4"/>
  <c r="M257" i="4"/>
  <c r="M253" i="4"/>
  <c r="M236" i="4"/>
  <c r="P66" i="4"/>
  <c r="P101" i="4"/>
  <c r="P177" i="4"/>
  <c r="P185" i="4"/>
  <c r="P193" i="4"/>
  <c r="P201" i="4"/>
  <c r="P208" i="4"/>
  <c r="P218" i="4"/>
  <c r="P220" i="4"/>
  <c r="P221" i="4"/>
  <c r="P222" i="4"/>
  <c r="P224" i="4"/>
  <c r="P225" i="4"/>
  <c r="P226" i="4"/>
  <c r="P227" i="4"/>
  <c r="P228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3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90" i="4"/>
  <c r="P311" i="4"/>
  <c r="M221" i="4" l="1"/>
  <c r="P219" i="4"/>
  <c r="M219" i="4"/>
  <c r="P254" i="4" l="1"/>
  <c r="M254" i="4"/>
  <c r="P223" i="4" l="1"/>
  <c r="M223" i="4"/>
  <c r="P229" i="4" l="1"/>
  <c r="M229" i="4"/>
  <c r="E294" i="4" l="1"/>
  <c r="E298" i="4"/>
  <c r="E302" i="4"/>
  <c r="E295" i="4"/>
  <c r="E299" i="4"/>
  <c r="E296" i="4"/>
  <c r="E300" i="4"/>
  <c r="E293" i="4"/>
  <c r="E297" i="4"/>
  <c r="E301" i="4"/>
  <c r="P252" i="4"/>
  <c r="M252" i="4"/>
  <c r="M298" i="4" l="1"/>
  <c r="M299" i="4"/>
  <c r="M294" i="4"/>
  <c r="M302" i="4"/>
  <c r="M297" i="4"/>
  <c r="M295" i="4"/>
  <c r="M300" i="4"/>
  <c r="M301" i="4"/>
  <c r="M293" i="4"/>
  <c r="M296" i="4"/>
  <c r="E319" i="4" l="1"/>
  <c r="E321" i="4"/>
  <c r="E313" i="4"/>
  <c r="E315" i="4"/>
  <c r="E317" i="4"/>
  <c r="E314" i="4"/>
  <c r="E316" i="4"/>
  <c r="E320" i="4"/>
  <c r="P313" i="4" l="1"/>
  <c r="P321" i="4"/>
  <c r="P317" i="4"/>
  <c r="P319" i="4"/>
  <c r="P315" i="4"/>
  <c r="M321" i="4"/>
  <c r="M319" i="4"/>
  <c r="M317" i="4"/>
  <c r="M315" i="4"/>
  <c r="M313" i="4"/>
  <c r="E318" i="4"/>
  <c r="P318" i="4" s="1"/>
  <c r="P320" i="4"/>
  <c r="M320" i="4"/>
  <c r="P314" i="4"/>
  <c r="M314" i="4"/>
  <c r="P316" i="4"/>
  <c r="M316" i="4"/>
  <c r="M318" i="4" l="1"/>
  <c r="E306" i="4"/>
  <c r="E304" i="4"/>
  <c r="E292" i="4"/>
  <c r="E310" i="4"/>
  <c r="E308" i="4"/>
  <c r="E305" i="4"/>
  <c r="E303" i="4"/>
  <c r="E291" i="4"/>
  <c r="E309" i="4"/>
  <c r="M304" i="4" l="1"/>
  <c r="M291" i="4"/>
  <c r="M306" i="4"/>
  <c r="M303" i="4"/>
  <c r="M308" i="4"/>
  <c r="M292" i="4"/>
  <c r="M305" i="4"/>
  <c r="M310" i="4"/>
  <c r="E307" i="4"/>
  <c r="M307" i="4" s="1"/>
  <c r="M309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9" i="4"/>
  <c r="O130" i="4"/>
  <c r="O131" i="4"/>
  <c r="O132" i="4"/>
  <c r="O134" i="4"/>
  <c r="O135" i="4"/>
  <c r="O136" i="4"/>
  <c r="O137" i="4"/>
  <c r="O138" i="4"/>
  <c r="O139" i="4"/>
  <c r="O140" i="4"/>
  <c r="O141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5" i="4"/>
  <c r="O166" i="4"/>
  <c r="O168" i="4"/>
  <c r="O169" i="4"/>
  <c r="O170" i="4"/>
  <c r="O173" i="4"/>
  <c r="O174" i="4"/>
  <c r="O177" i="4"/>
  <c r="O178" i="4"/>
  <c r="O179" i="4"/>
  <c r="O180" i="4"/>
  <c r="O181" i="4"/>
  <c r="O182" i="4"/>
  <c r="O183" i="4"/>
  <c r="O184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115" i="4"/>
  <c r="O110" i="4"/>
  <c r="O111" i="4"/>
  <c r="O112" i="4"/>
  <c r="O113" i="4"/>
  <c r="O114" i="4"/>
  <c r="O109" i="4"/>
  <c r="O108" i="4"/>
  <c r="O107" i="4"/>
  <c r="O103" i="4"/>
  <c r="O104" i="4"/>
  <c r="O105" i="4"/>
  <c r="O106" i="4"/>
  <c r="O102" i="4"/>
  <c r="E44" i="4" l="1"/>
  <c r="E210" i="4" l="1"/>
  <c r="P210" i="4" s="1"/>
  <c r="E212" i="4"/>
  <c r="P212" i="4" s="1"/>
  <c r="E214" i="4"/>
  <c r="P214" i="4" s="1"/>
  <c r="E216" i="4"/>
  <c r="P216" i="4" s="1"/>
  <c r="E211" i="4"/>
  <c r="P211" i="4" s="1"/>
  <c r="E213" i="4"/>
  <c r="P213" i="4" s="1"/>
  <c r="E215" i="4"/>
  <c r="P215" i="4" s="1"/>
  <c r="E217" i="4"/>
  <c r="P217" i="4" s="1"/>
  <c r="E13" i="4"/>
  <c r="E17" i="4"/>
  <c r="M17" i="4" s="1"/>
  <c r="E19" i="4"/>
  <c r="E23" i="4"/>
  <c r="E29" i="4"/>
  <c r="E34" i="4"/>
  <c r="E36" i="4"/>
  <c r="E40" i="4"/>
  <c r="E42" i="4"/>
  <c r="M42" i="4" s="1"/>
  <c r="E46" i="4"/>
  <c r="M46" i="4" s="1"/>
  <c r="E12" i="4"/>
  <c r="E14" i="4"/>
  <c r="E16" i="4"/>
  <c r="E18" i="4"/>
  <c r="E20" i="4"/>
  <c r="E22" i="4"/>
  <c r="E24" i="4"/>
  <c r="E28" i="4"/>
  <c r="E30" i="4"/>
  <c r="E35" i="4"/>
  <c r="E37" i="4"/>
  <c r="E39" i="4"/>
  <c r="E41" i="4"/>
  <c r="E45" i="4"/>
  <c r="M70" i="4"/>
  <c r="M72" i="4"/>
  <c r="M74" i="4"/>
  <c r="M76" i="4"/>
  <c r="M78" i="4"/>
  <c r="M80" i="4"/>
  <c r="M82" i="4"/>
  <c r="M84" i="4"/>
  <c r="M86" i="4"/>
  <c r="M88" i="4"/>
  <c r="M90" i="4"/>
  <c r="E102" i="4"/>
  <c r="E104" i="4"/>
  <c r="E106" i="4"/>
  <c r="E108" i="4"/>
  <c r="E110" i="4"/>
  <c r="E112" i="4"/>
  <c r="E115" i="4"/>
  <c r="E117" i="4"/>
  <c r="E119" i="4"/>
  <c r="E121" i="4"/>
  <c r="E123" i="4"/>
  <c r="E125" i="4"/>
  <c r="E127" i="4"/>
  <c r="E129" i="4"/>
  <c r="E131" i="4"/>
  <c r="E134" i="4"/>
  <c r="E136" i="4"/>
  <c r="E138" i="4"/>
  <c r="E140" i="4"/>
  <c r="E148" i="4"/>
  <c r="E151" i="4"/>
  <c r="E154" i="4"/>
  <c r="E157" i="4"/>
  <c r="E159" i="4"/>
  <c r="E166" i="4"/>
  <c r="E169" i="4"/>
  <c r="E174" i="4"/>
  <c r="E15" i="4"/>
  <c r="E21" i="4"/>
  <c r="E25" i="4"/>
  <c r="E31" i="4"/>
  <c r="E38" i="4"/>
  <c r="E103" i="4"/>
  <c r="E105" i="4"/>
  <c r="E107" i="4"/>
  <c r="E109" i="4"/>
  <c r="E111" i="4"/>
  <c r="E114" i="4"/>
  <c r="E116" i="4"/>
  <c r="E118" i="4"/>
  <c r="E120" i="4"/>
  <c r="E122" i="4"/>
  <c r="E124" i="4"/>
  <c r="E126" i="4"/>
  <c r="E130" i="4"/>
  <c r="E132" i="4"/>
  <c r="E135" i="4"/>
  <c r="E137" i="4"/>
  <c r="E139" i="4"/>
  <c r="E141" i="4"/>
  <c r="E149" i="4"/>
  <c r="E152" i="4"/>
  <c r="E156" i="4"/>
  <c r="E158" i="4"/>
  <c r="E163" i="4"/>
  <c r="E168" i="4"/>
  <c r="E173" i="4"/>
  <c r="E209" i="4"/>
  <c r="E65" i="4"/>
  <c r="M65" i="4" s="1"/>
  <c r="E64" i="4"/>
  <c r="M64" i="4" s="1"/>
  <c r="E62" i="4"/>
  <c r="E61" i="4"/>
  <c r="E60" i="4"/>
  <c r="E59" i="4"/>
  <c r="M59" i="4" s="1"/>
  <c r="E58" i="4"/>
  <c r="E57" i="4"/>
  <c r="M57" i="4" s="1"/>
  <c r="E56" i="4"/>
  <c r="M56" i="4" s="1"/>
  <c r="E55" i="4"/>
  <c r="M55" i="4" s="1"/>
  <c r="E54" i="4"/>
  <c r="E52" i="4"/>
  <c r="M52" i="4" s="1"/>
  <c r="E51" i="4"/>
  <c r="M51" i="4" s="1"/>
  <c r="E50" i="4"/>
  <c r="E49" i="4"/>
  <c r="E48" i="4"/>
  <c r="E47" i="4"/>
  <c r="M71" i="4"/>
  <c r="M79" i="4"/>
  <c r="M43" i="4"/>
  <c r="M44" i="4"/>
  <c r="E26" i="4"/>
  <c r="E53" i="4"/>
  <c r="P53" i="4" s="1"/>
  <c r="E27" i="4"/>
  <c r="P33" i="4"/>
  <c r="P43" i="4"/>
  <c r="P70" i="4"/>
  <c r="P72" i="4"/>
  <c r="P74" i="4"/>
  <c r="P76" i="4"/>
  <c r="P78" i="4"/>
  <c r="P80" i="4"/>
  <c r="P82" i="4"/>
  <c r="P84" i="4"/>
  <c r="P86" i="4"/>
  <c r="P88" i="4"/>
  <c r="P90" i="4"/>
  <c r="P44" i="4"/>
  <c r="P71" i="4"/>
  <c r="P73" i="4"/>
  <c r="P75" i="4"/>
  <c r="P77" i="4"/>
  <c r="P79" i="4"/>
  <c r="P81" i="4"/>
  <c r="P83" i="4"/>
  <c r="P85" i="4"/>
  <c r="P89" i="4"/>
  <c r="P91" i="4"/>
  <c r="P29" i="4" l="1"/>
  <c r="P46" i="4"/>
  <c r="P42" i="4"/>
  <c r="P36" i="4"/>
  <c r="P19" i="4"/>
  <c r="P12" i="4"/>
  <c r="P40" i="4"/>
  <c r="P34" i="4"/>
  <c r="P23" i="4"/>
  <c r="P17" i="4"/>
  <c r="P22" i="4"/>
  <c r="P13" i="4"/>
  <c r="M39" i="4"/>
  <c r="P14" i="4"/>
  <c r="P110" i="4"/>
  <c r="P45" i="4"/>
  <c r="P41" i="4"/>
  <c r="P28" i="4"/>
  <c r="P18" i="4"/>
  <c r="P131" i="4"/>
  <c r="M134" i="4"/>
  <c r="M20" i="4"/>
  <c r="M168" i="4"/>
  <c r="P103" i="4"/>
  <c r="P65" i="4"/>
  <c r="P104" i="4"/>
  <c r="P37" i="4"/>
  <c r="P157" i="4"/>
  <c r="P115" i="4"/>
  <c r="M159" i="4"/>
  <c r="M117" i="4"/>
  <c r="M45" i="4"/>
  <c r="M30" i="4"/>
  <c r="M34" i="4"/>
  <c r="P149" i="4"/>
  <c r="P107" i="4"/>
  <c r="P31" i="4"/>
  <c r="P25" i="4"/>
  <c r="P21" i="4"/>
  <c r="P108" i="4"/>
  <c r="P102" i="4"/>
  <c r="P55" i="4"/>
  <c r="P51" i="4"/>
  <c r="P39" i="4"/>
  <c r="P35" i="4"/>
  <c r="P30" i="4"/>
  <c r="P24" i="4"/>
  <c r="P20" i="4"/>
  <c r="P16" i="4"/>
  <c r="P174" i="4"/>
  <c r="P140" i="4"/>
  <c r="P123" i="4"/>
  <c r="P106" i="4"/>
  <c r="M12" i="4"/>
  <c r="M13" i="4"/>
  <c r="M148" i="4"/>
  <c r="M125" i="4"/>
  <c r="M108" i="4"/>
  <c r="M105" i="4"/>
  <c r="M36" i="4"/>
  <c r="M35" i="4"/>
  <c r="M24" i="4"/>
  <c r="M16" i="4"/>
  <c r="M23" i="4"/>
  <c r="P54" i="4"/>
  <c r="P166" i="4"/>
  <c r="P151" i="4"/>
  <c r="P136" i="4"/>
  <c r="P127" i="4"/>
  <c r="P119" i="4"/>
  <c r="P126" i="4"/>
  <c r="M169" i="4"/>
  <c r="M154" i="4"/>
  <c r="M138" i="4"/>
  <c r="M129" i="4"/>
  <c r="M121" i="4"/>
  <c r="M112" i="4"/>
  <c r="M104" i="4"/>
  <c r="M122" i="4"/>
  <c r="M21" i="4"/>
  <c r="P109" i="4"/>
  <c r="P105" i="4"/>
  <c r="P58" i="4"/>
  <c r="P38" i="4"/>
  <c r="P15" i="4"/>
  <c r="P64" i="4"/>
  <c r="P169" i="4"/>
  <c r="P159" i="4"/>
  <c r="P154" i="4"/>
  <c r="P148" i="4"/>
  <c r="P138" i="4"/>
  <c r="P134" i="4"/>
  <c r="P129" i="4"/>
  <c r="P125" i="4"/>
  <c r="P121" i="4"/>
  <c r="P117" i="4"/>
  <c r="P112" i="4"/>
  <c r="P163" i="4"/>
  <c r="P135" i="4"/>
  <c r="P118" i="4"/>
  <c r="M174" i="4"/>
  <c r="M166" i="4"/>
  <c r="M157" i="4"/>
  <c r="M151" i="4"/>
  <c r="M140" i="4"/>
  <c r="M136" i="4"/>
  <c r="M131" i="4"/>
  <c r="M127" i="4"/>
  <c r="M123" i="4"/>
  <c r="M119" i="4"/>
  <c r="M115" i="4"/>
  <c r="M110" i="4"/>
  <c r="M106" i="4"/>
  <c r="M102" i="4"/>
  <c r="M137" i="4"/>
  <c r="M114" i="4"/>
  <c r="M61" i="4"/>
  <c r="M40" i="4"/>
  <c r="M31" i="4"/>
  <c r="M41" i="4"/>
  <c r="M37" i="4"/>
  <c r="M33" i="4"/>
  <c r="M28" i="4"/>
  <c r="M22" i="4"/>
  <c r="M18" i="4"/>
  <c r="M14" i="4"/>
  <c r="M29" i="4"/>
  <c r="M19" i="4"/>
  <c r="M83" i="4"/>
  <c r="M75" i="4"/>
  <c r="M152" i="4"/>
  <c r="M118" i="4"/>
  <c r="M109" i="4"/>
  <c r="M91" i="4"/>
  <c r="M58" i="4"/>
  <c r="M49" i="4"/>
  <c r="P60" i="4"/>
  <c r="P56" i="4"/>
  <c r="P50" i="4"/>
  <c r="P59" i="4"/>
  <c r="P47" i="4"/>
  <c r="P209" i="4"/>
  <c r="P173" i="4"/>
  <c r="P156" i="4"/>
  <c r="P139" i="4"/>
  <c r="P130" i="4"/>
  <c r="P122" i="4"/>
  <c r="P114" i="4"/>
  <c r="M158" i="4"/>
  <c r="M141" i="4"/>
  <c r="M132" i="4"/>
  <c r="M124" i="4"/>
  <c r="M120" i="4"/>
  <c r="M116" i="4"/>
  <c r="M111" i="4"/>
  <c r="M107" i="4"/>
  <c r="M103" i="4"/>
  <c r="M89" i="4"/>
  <c r="M85" i="4"/>
  <c r="M81" i="4"/>
  <c r="M77" i="4"/>
  <c r="M73" i="4"/>
  <c r="M62" i="4"/>
  <c r="M50" i="4"/>
  <c r="M25" i="4"/>
  <c r="M15" i="4"/>
  <c r="M209" i="4"/>
  <c r="M217" i="4"/>
  <c r="M215" i="4"/>
  <c r="M213" i="4"/>
  <c r="M211" i="4"/>
  <c r="M216" i="4"/>
  <c r="M214" i="4"/>
  <c r="M212" i="4"/>
  <c r="M210" i="4"/>
  <c r="M173" i="4"/>
  <c r="M163" i="4"/>
  <c r="M156" i="4"/>
  <c r="M149" i="4"/>
  <c r="M139" i="4"/>
  <c r="M135" i="4"/>
  <c r="M130" i="4"/>
  <c r="M126" i="4"/>
  <c r="M60" i="4"/>
  <c r="M54" i="4"/>
  <c r="M47" i="4"/>
  <c r="M38" i="4"/>
  <c r="E162" i="4"/>
  <c r="E161" i="4"/>
  <c r="P57" i="4"/>
  <c r="P49" i="4"/>
  <c r="P168" i="4"/>
  <c r="P158" i="4"/>
  <c r="P152" i="4"/>
  <c r="P141" i="4"/>
  <c r="P137" i="4"/>
  <c r="P132" i="4"/>
  <c r="P124" i="4"/>
  <c r="P120" i="4"/>
  <c r="P116" i="4"/>
  <c r="P111" i="4"/>
  <c r="M48" i="4"/>
  <c r="P62" i="4"/>
  <c r="P61" i="4"/>
  <c r="P52" i="4"/>
  <c r="P48" i="4"/>
  <c r="M27" i="4"/>
  <c r="M26" i="4"/>
  <c r="M93" i="4"/>
  <c r="M92" i="4"/>
  <c r="M53" i="4"/>
  <c r="P26" i="4"/>
  <c r="P93" i="4"/>
  <c r="P92" i="4"/>
  <c r="P27" i="4"/>
  <c r="M161" i="4" l="1"/>
  <c r="P161" i="4"/>
  <c r="M162" i="4"/>
  <c r="E155" i="4"/>
  <c r="M155" i="4" s="1"/>
  <c r="E147" i="4"/>
  <c r="M147" i="4" s="1"/>
  <c r="E165" i="4"/>
  <c r="M165" i="4" s="1"/>
  <c r="E113" i="4"/>
  <c r="M113" i="4" s="1"/>
  <c r="E150" i="4"/>
  <c r="M150" i="4" s="1"/>
  <c r="P162" i="4"/>
  <c r="P113" i="4" l="1"/>
  <c r="P147" i="4"/>
  <c r="E143" i="4"/>
  <c r="E145" i="4"/>
  <c r="E153" i="4"/>
  <c r="E144" i="4"/>
  <c r="M144" i="4" s="1"/>
  <c r="E146" i="4"/>
  <c r="E160" i="4"/>
  <c r="M160" i="4" s="1"/>
  <c r="P150" i="4"/>
  <c r="P165" i="4"/>
  <c r="P155" i="4"/>
  <c r="E170" i="4"/>
  <c r="P144" i="4" l="1"/>
  <c r="M143" i="4"/>
  <c r="P160" i="4"/>
  <c r="M146" i="4"/>
  <c r="P143" i="4"/>
  <c r="M153" i="4"/>
  <c r="P153" i="4"/>
  <c r="M145" i="4"/>
  <c r="P146" i="4"/>
  <c r="M170" i="4"/>
  <c r="P170" i="4"/>
  <c r="P145" i="4"/>
  <c r="E287" i="4" l="1"/>
  <c r="M287" i="4" l="1"/>
  <c r="P287" i="4"/>
  <c r="E279" i="4"/>
  <c r="P279" i="4" l="1"/>
  <c r="M279" i="4"/>
  <c r="E278" i="4"/>
  <c r="E282" i="4"/>
  <c r="M278" i="4" l="1"/>
  <c r="P282" i="4"/>
  <c r="M282" i="4"/>
  <c r="E281" i="4"/>
  <c r="M281" i="4" s="1"/>
  <c r="E286" i="4"/>
  <c r="M286" i="4" s="1"/>
  <c r="E283" i="4"/>
  <c r="M283" i="4" s="1"/>
  <c r="E285" i="4"/>
  <c r="M285" i="4" s="1"/>
  <c r="E280" i="4"/>
  <c r="M280" i="4" s="1"/>
  <c r="E284" i="4"/>
  <c r="M284" i="4" s="1"/>
  <c r="P278" i="4"/>
  <c r="P286" i="4" l="1"/>
  <c r="P283" i="4"/>
  <c r="P281" i="4"/>
  <c r="P285" i="4"/>
  <c r="P284" i="4"/>
  <c r="P280" i="4"/>
  <c r="E277" i="4"/>
  <c r="M277" i="4" l="1"/>
  <c r="P277" i="4"/>
  <c r="P301" i="4"/>
  <c r="P299" i="4"/>
  <c r="P297" i="4"/>
  <c r="P295" i="4"/>
  <c r="P293" i="4"/>
  <c r="P302" i="4"/>
  <c r="P300" i="4"/>
  <c r="P298" i="4"/>
  <c r="P296" i="4"/>
  <c r="P294" i="4"/>
  <c r="P306" i="4" l="1"/>
  <c r="P304" i="4"/>
  <c r="P292" i="4"/>
  <c r="P310" i="4"/>
  <c r="P308" i="4"/>
  <c r="P305" i="4"/>
  <c r="P303" i="4"/>
  <c r="P291" i="4"/>
  <c r="P309" i="4" l="1"/>
  <c r="P307" i="4"/>
  <c r="E189" i="4" l="1"/>
  <c r="M189" i="4" s="1"/>
  <c r="E187" i="4"/>
  <c r="M187" i="4" s="1"/>
  <c r="E198" i="4"/>
  <c r="M198" i="4" s="1"/>
  <c r="P187" i="4" l="1"/>
  <c r="P198" i="4"/>
  <c r="P189" i="4"/>
  <c r="E196" i="4"/>
  <c r="P196" i="4" s="1"/>
  <c r="M196" i="4" l="1"/>
  <c r="E202" i="4"/>
  <c r="M202" i="4" s="1"/>
  <c r="E183" i="4"/>
  <c r="P183" i="4" s="1"/>
  <c r="E194" i="4"/>
  <c r="M194" i="4" s="1"/>
  <c r="E195" i="4"/>
  <c r="M195" i="4" s="1"/>
  <c r="E289" i="4"/>
  <c r="P289" i="4" s="1"/>
  <c r="E186" i="4"/>
  <c r="P186" i="4" s="1"/>
  <c r="E192" i="4"/>
  <c r="M192" i="4" s="1"/>
  <c r="E191" i="4"/>
  <c r="M191" i="4" s="1"/>
  <c r="E188" i="4"/>
  <c r="M188" i="4" s="1"/>
  <c r="E200" i="4"/>
  <c r="M200" i="4" s="1"/>
  <c r="E207" i="4"/>
  <c r="P207" i="4" s="1"/>
  <c r="P194" i="4" l="1"/>
  <c r="M183" i="4"/>
  <c r="P202" i="4"/>
  <c r="P192" i="4"/>
  <c r="M186" i="4"/>
  <c r="P195" i="4"/>
  <c r="P191" i="4"/>
  <c r="M289" i="4"/>
  <c r="P188" i="4"/>
  <c r="P200" i="4"/>
  <c r="M207" i="4"/>
  <c r="E182" i="4"/>
  <c r="P182" i="4" s="1"/>
  <c r="E190" i="4"/>
  <c r="M190" i="4" s="1"/>
  <c r="E205" i="4"/>
  <c r="P205" i="4" s="1"/>
  <c r="M205" i="4" l="1"/>
  <c r="P190" i="4"/>
  <c r="M182" i="4"/>
  <c r="E197" i="4"/>
  <c r="M197" i="4" s="1"/>
  <c r="E199" i="4"/>
  <c r="M199" i="4" s="1"/>
  <c r="E288" i="4"/>
  <c r="E206" i="4"/>
  <c r="P206" i="4" s="1"/>
  <c r="E180" i="4"/>
  <c r="M180" i="4" s="1"/>
  <c r="E203" i="4"/>
  <c r="P203" i="4" s="1"/>
  <c r="E184" i="4"/>
  <c r="P184" i="4" s="1"/>
  <c r="E204" i="4"/>
  <c r="M204" i="4" s="1"/>
  <c r="P288" i="4" l="1"/>
  <c r="P197" i="4"/>
  <c r="M206" i="4"/>
  <c r="M288" i="4"/>
  <c r="P199" i="4"/>
  <c r="M184" i="4"/>
  <c r="P180" i="4"/>
  <c r="M203" i="4"/>
  <c r="P204" i="4"/>
  <c r="E181" i="4"/>
  <c r="M181" i="4" s="1"/>
  <c r="E178" i="4"/>
  <c r="P178" i="4" s="1"/>
  <c r="E179" i="4"/>
  <c r="M179" i="4" s="1"/>
  <c r="P179" i="4" l="1"/>
  <c r="P181" i="4"/>
  <c r="M178" i="4"/>
  <c r="E32" i="4" l="1"/>
  <c r="E63" i="4" l="1"/>
  <c r="E343" i="4" l="1"/>
  <c r="M343" i="4" l="1"/>
  <c r="P343" i="4"/>
  <c r="E312" i="4" l="1"/>
  <c r="M312" i="4" s="1"/>
  <c r="P312" i="4" l="1"/>
  <c r="E87" i="4" l="1"/>
  <c r="M87" i="4" l="1"/>
  <c r="P87" i="4"/>
  <c r="D65" i="12"/>
  <c r="E65" i="12"/>
  <c r="D63" i="12"/>
  <c r="E63" i="12"/>
</calcChain>
</file>

<file path=xl/sharedStrings.xml><?xml version="1.0" encoding="utf-8"?>
<sst xmlns="http://schemas.openxmlformats.org/spreadsheetml/2006/main" count="3370" uniqueCount="406">
  <si>
    <t>"Красноярскэнерго"</t>
  </si>
  <si>
    <t>№</t>
  </si>
  <si>
    <t>Наименование вида работы (услуги)</t>
  </si>
  <si>
    <t>Стоимость работы (услуги) без НДС  (руб.)</t>
  </si>
  <si>
    <t>НДС</t>
  </si>
  <si>
    <t>Стоимость работы (услуги) с НДС  (руб.)</t>
  </si>
  <si>
    <t>Номер заказа ZKP</t>
  </si>
  <si>
    <t>Фин.позиция</t>
  </si>
  <si>
    <t>ПФМ</t>
  </si>
  <si>
    <t>Материал</t>
  </si>
  <si>
    <t>Услуги, выполняемые по разовым сделкам</t>
  </si>
  <si>
    <t>Испытание кабеля прибором УПК</t>
  </si>
  <si>
    <t>11133</t>
  </si>
  <si>
    <t>поступления от сторонних организаций за оказание прочих услуг</t>
  </si>
  <si>
    <t>Измерение сопротивления изоляции мегомметром КЛ 6 КВ перед включением</t>
  </si>
  <si>
    <t>Проверка фазировки одного кабеля 0,4-10 кВ</t>
  </si>
  <si>
    <t>Испытание изоляции электрооборудования ТП, РП, ПС  (одной ячейки)</t>
  </si>
  <si>
    <t>Испытание трансформаторного масла в оборудовании 110 кВ (1 проба)</t>
  </si>
  <si>
    <t>Испытание трансформаторного масла в оборудовании до 35 кВ (1 проба)</t>
  </si>
  <si>
    <t>Испытание средств защиты (диэлектрические перчатки, боты, калоши (1 пара), коврики) повышенным напряжением</t>
  </si>
  <si>
    <t xml:space="preserve">Испытание изолирующей штанги повышенным напряжением  до 35 кВ </t>
  </si>
  <si>
    <t>Испытание  изолирующей штанги повышенным напряжением от 35 кВ до 110 кВ</t>
  </si>
  <si>
    <t>Испытание указателя напряжения повышенным напряжением до 1 кВ</t>
  </si>
  <si>
    <t>Испытание указателя напряжения повышенным напряжением  2-35 кВ</t>
  </si>
  <si>
    <t>Испытание указателя напряжения для проверки совпадения фаз 6-10 кВ</t>
  </si>
  <si>
    <t>Испытание изолирующих накладок до 15 кВ, слесарно-монтажного инструмента с изолирующими рукоятками повышенным напряжением</t>
  </si>
  <si>
    <t>Испытание изолирующих и электроизмерительных клещей до 1000 В повышенным напряжением</t>
  </si>
  <si>
    <t>Испытание изолирующих и электроизмерительных клещей 2-35 кВ повышенным напряжением</t>
  </si>
  <si>
    <t>Испытание изолирующей части электроизмерительных клещей 6-10 кВ</t>
  </si>
  <si>
    <t>Испытание кабеля повышенным напряжением</t>
  </si>
  <si>
    <t>Проверка изоляции мегомметром КЛ 0,4-6-10 кВ</t>
  </si>
  <si>
    <t>Измерение и испытание изоляции силовой и осветительной сети (1 измерение)</t>
  </si>
  <si>
    <t>Измерение полного сопротивления петли фаза-нуль</t>
  </si>
  <si>
    <t>Определение места повреждения кабеля до 1 кВ</t>
  </si>
  <si>
    <t>Определение места повреждения кабеля 6-20 кВ</t>
  </si>
  <si>
    <t>Определение трассы кабельной линии</t>
  </si>
  <si>
    <t>Ремонт предохранителя ПК-10</t>
  </si>
  <si>
    <t>Сушка 1 тонны трансформаторного масла</t>
  </si>
  <si>
    <t>Хроматографический анализ трансформаторного масла</t>
  </si>
  <si>
    <t>Хроматографический анализ трансформаторного масла с учетом трудозатрат, регламентируемых ЭСЕро-04-08-2007</t>
  </si>
  <si>
    <t>Согласование земельных участков под строительство (вариант 1, если нет замечаний по проекту)</t>
  </si>
  <si>
    <t>Согласование земельных участков под строительство (вариант 2, если есть замечания по проекту)</t>
  </si>
  <si>
    <t>Согласование земельных участков под строительство (вариант 3, если требуется выезд на место)</t>
  </si>
  <si>
    <t>Согласование проектов на энергообъекты для заявителей с максимальной мощностью более 150 кВт</t>
  </si>
  <si>
    <t>Допуск персонала для работы в электроустановках до 10 кВ</t>
  </si>
  <si>
    <t xml:space="preserve">Допуск персонала для работы в охранной зоне ВЛ </t>
  </si>
  <si>
    <t>Технический осмотр (обследование) присоединяемых энергопринимающих устройств</t>
  </si>
  <si>
    <t>Отключение (включение) ВЛ, ТП для обеспечения безопасной работы</t>
  </si>
  <si>
    <t>Согласование заявки от потребителей на проведение внеплановых работ по отключению энергообъектов</t>
  </si>
  <si>
    <t>Отключение (подключение) индивидуальных потребителей для сезонных работ (при расстоянии до 15 км)</t>
  </si>
  <si>
    <t xml:space="preserve">Отключение  (подключение) индивидуальных потребителей для сезонных работ (при расстоянии свыше 15 км) </t>
  </si>
  <si>
    <t>Проверка выполнения схемы электроснабжения и подготовка акта выполненных работ для напряжения 0,4 - 1 кВ ( в расчете за 1 кВт)  до 100 кВт включительно</t>
  </si>
  <si>
    <t xml:space="preserve">Проверка выполнения схемы электроснабжения и подготовка акта выполненных работ для напряжения 6 - 10 кВ ( в расчете за 1 кВт) от 30 кВт </t>
  </si>
  <si>
    <t>Замена 1 км провода марки А-50 на ВЛ 0,4 кВ, при количестве опор на 1 км не более 22 шт, при отсутствии переходов за услугу</t>
  </si>
  <si>
    <t>Изготовление ксерокопий документов (за 1 лист)</t>
  </si>
  <si>
    <t>Автотранспортные услуги, за 1 маш.-час</t>
  </si>
  <si>
    <t>11122</t>
  </si>
  <si>
    <t>Транспортные услуги</t>
  </si>
  <si>
    <t xml:space="preserve">Работы по составлению однолинейной схемы электроустановки ВРУ 0,4 кВ </t>
  </si>
  <si>
    <t>Работы по  производству расчета потерь электроэнергии</t>
  </si>
  <si>
    <t>Ограничение режима электропотребления</t>
  </si>
  <si>
    <t>11119</t>
  </si>
  <si>
    <t>Приложение</t>
  </si>
  <si>
    <t>ПЕРЕЧЕНЬ</t>
  </si>
  <si>
    <t>Проверка соединений заземлителей с заземляемыми элементами (на 100 точек)</t>
  </si>
  <si>
    <t>Работы по составлению однолинейной схемы электроустановки РУ 6-10 кВ</t>
  </si>
  <si>
    <t>Испытание заземляющего устройства</t>
  </si>
  <si>
    <t>Классификация формы 2</t>
  </si>
  <si>
    <t>Услуги по испыт средств защиты</t>
  </si>
  <si>
    <t>Автотранспорт общего назначен</t>
  </si>
  <si>
    <t>Автотранспорт общего назначения</t>
  </si>
  <si>
    <t>Спецавторанспорт</t>
  </si>
  <si>
    <t>Количественный анализ серной кислоты</t>
  </si>
  <si>
    <t>Качественный анализ дистиллированной воды</t>
  </si>
  <si>
    <t xml:space="preserve">Изготовление одного фазного электрода для водогрейного котла                                                                                                                    </t>
  </si>
  <si>
    <t xml:space="preserve">Изготовление фторопластовой шайбы водогрейного электрокотла </t>
  </si>
  <si>
    <t xml:space="preserve">Изготовление и запрессовки втулки насоса  </t>
  </si>
  <si>
    <t xml:space="preserve">Вырубка одного дерева без уборки порубочных остатков без отключения линии электропередачи и без демонтажа проводов </t>
  </si>
  <si>
    <t xml:space="preserve">Вырубка одного дерева без уборки порубочных остатков с отключением линии электропередачи и без демонтажа проводов </t>
  </si>
  <si>
    <t xml:space="preserve">Вырубка одного дерева с уборкой порубочных остатков без отключения линии электропередачи и без демонтажа проводов </t>
  </si>
  <si>
    <t xml:space="preserve">Вырубка одного дерева с уборкой порубочных остатков с отключением линии электропередачи и без демонтажа проводов </t>
  </si>
  <si>
    <t>Вырубка одного дерева с уборкой порубочных остатков с отключением линии электропередачи и с демонтажом проводов</t>
  </si>
  <si>
    <t>Составление однолинейной схемы электроустановки 0,4 кВ с простой и наглядной схемой, 1 точка учета</t>
  </si>
  <si>
    <t xml:space="preserve">Составление однолинейной схемы электроустановки 0,4 кВ с простой и наглядной схемой, до 3 точек учета </t>
  </si>
  <si>
    <t>Составление однолинейной схемы электроустановки ВРУ 0,4 кВ 1 точка учета</t>
  </si>
  <si>
    <t xml:space="preserve">Составление однолинейной схемы электроустановки ВРУ 0,4 кВ от 2 до 3 точек учета </t>
  </si>
  <si>
    <t xml:space="preserve">Составление однолинейной схемы электроустановки ВРУ 0,4 кВ от 3 до 10 точек учета </t>
  </si>
  <si>
    <t xml:space="preserve">Составление однолинейной схемы электроустановки ВРУ 0,4 кВ от 10 до 20 точек учета включительно </t>
  </si>
  <si>
    <t xml:space="preserve">Составление однолинейной схемы электроустановки ВРУ 0,4 кВ более 20 точек учета </t>
  </si>
  <si>
    <t>Составление однолинейной схемы электроустановки 6-10 кВ с простой и наглядной схемой, 1 точка учета</t>
  </si>
  <si>
    <t xml:space="preserve">Составление однолинейной схемы электроустановки 6-10 кВ с простой и наглядной схемой, до 3 точек учета </t>
  </si>
  <si>
    <t>Составление однолинейной схемы электроустановки РУ 6-10 кВ 1 точка учета</t>
  </si>
  <si>
    <t xml:space="preserve">Составление однолинейной схемы электроустановки РУ 6-10 кВ от 2 до 3 точек учета </t>
  </si>
  <si>
    <t xml:space="preserve">Составление однолинейной схемы электроустановки РУ 6-10 кВ от 3 до 10 точек учета </t>
  </si>
  <si>
    <t xml:space="preserve">Составление однолинейной схемы электроустановки РУ 6-10 кВ от 10 до 20 точек учета включительно </t>
  </si>
  <si>
    <t xml:space="preserve">Составление однолинейной схемы электроустановки РУ 6-10 кВ более 20 точек учета </t>
  </si>
  <si>
    <t xml:space="preserve">Составление однолинейной схемы электроустановки РУ 35-110 кВ </t>
  </si>
  <si>
    <t>Составление однолинейной схемы электроустановки 35-110 кВ с простой и наглядной схемой, 1 точка учета</t>
  </si>
  <si>
    <t xml:space="preserve">Составление однолинейной схемы электроустановки 35-110 кВ с простой и наглядной схемой, до 3 точек учета </t>
  </si>
  <si>
    <t>Составление однолинейной схемы электроустановки РУ 35-110 кВ 1 точка учета</t>
  </si>
  <si>
    <t xml:space="preserve">Составление однолинейной схемы электроустановки РУ 35-110 кВ от 3 до 10 точек учета </t>
  </si>
  <si>
    <t xml:space="preserve">Составление однолинейной схемы электроустановки РУ 35-110 кВ от 10 до 20 точек учета включительно </t>
  </si>
  <si>
    <t xml:space="preserve">Составление однолинейной схемы электроустановки РУ 35-110 кВ более 20 точек учета </t>
  </si>
  <si>
    <t xml:space="preserve">Расчет потерь электроэнергии в электрических сетях электроустановки 0,4 кВ с простой и наглядной схемой </t>
  </si>
  <si>
    <t xml:space="preserve">Расчет потерь электроэнергии в электрческих сетях ВРУ 0,4 кВ </t>
  </si>
  <si>
    <t xml:space="preserve">Расчет потерь электроэнергии в электрических сетях ПУ на объекте сетевой организации на напряжении 6-220 кВ </t>
  </si>
  <si>
    <t xml:space="preserve">Расчет потерь электроэнергии в электрических сетях ТП 10(6 кВ)/0,4 кВ </t>
  </si>
  <si>
    <t>Расчет потерь электроэнергии в электрических сетях РП 10(6) кВ, ПС (РП) 35 кВ</t>
  </si>
  <si>
    <t xml:space="preserve">Расчет потерь электроэнергии в электричесих сетях ПС 110 (220) кВ </t>
  </si>
  <si>
    <t xml:space="preserve">Отключение/подключение коммутационных аппаратов на ПС с постоянным дежурным персоналом по уровням напряжения ВН, СН1, СН2 </t>
  </si>
  <si>
    <t>Отключение/подключение коммутационных аппаратов  персоналом ОВБ с выездом в пределах населенного пункта, либо не далее 10 км от месторасположения РЭС по уровням напряжения ВН, СН1, СН2, НН</t>
  </si>
  <si>
    <t>Отключение/подключение коммутационных аппаратов  персоналом ОВБ с выездом  далее 10 км от месторасположения РЭС по уровням напряжения ВН, СН1, СН2, НН</t>
  </si>
  <si>
    <t xml:space="preserve">Ввод в действие КТЗ на ПС с постоянным дежурным персоналом по уровням напряжения ВН, СН1, СН2 </t>
  </si>
  <si>
    <t>Ввод в действие КТЗ персоналом ОВБ с выездом в пределах населенного пункта, либо не далее 10 км от месторасположения РЭС по уровням напряжения ВН, СН1, СН2, НН</t>
  </si>
  <si>
    <t>Ввод в действие КТЗ персоналом ОВБ с выездом  далее 10 км от месторасположения РЭС по уровням напряжения ВН, СН1, СН2, НН</t>
  </si>
  <si>
    <t xml:space="preserve">Отсоединение отпаек ЛЭП персоналом ОВБ с выездом в пределах одного населенного пункта по уровню напряжения ВН (110 кВ) </t>
  </si>
  <si>
    <t xml:space="preserve">Отсоединение отпаек ЛЭП персоналом ОВБ с выездом в пределах одного населенного пункта по уровню напряжения СН1 (35 кВ) </t>
  </si>
  <si>
    <t>Отсоединение отпаек ЛЭП персоналом ОВБ с выездом в пределах одного населенного пункта по уровню напряжения СН2 (6-10 кВ), НН</t>
  </si>
  <si>
    <t xml:space="preserve">Калибровка магазина сопротивлений МСР-63, МСР-60, Р4830-31 </t>
  </si>
  <si>
    <t xml:space="preserve">Калибровка магазина сопротивлений Р33 </t>
  </si>
  <si>
    <t xml:space="preserve">Калибровка комплектов измерительных Д552 </t>
  </si>
  <si>
    <t>Калибровка комплектов измерительных К50, К540, К505</t>
  </si>
  <si>
    <t>Калибровка мегаомметра М4100, 1101</t>
  </si>
  <si>
    <t>Калибровка мегаомметров электронных ЭСО 202, Ф4102,03</t>
  </si>
  <si>
    <t>Калибровка вольтамперфазоиндикатора ВАФ-85, ПАРМА-ВАФ</t>
  </si>
  <si>
    <t>Калибровка микроомметров электронных Ф 4104</t>
  </si>
  <si>
    <t>Калибровка мостов постоянного тока Р333, МО-62</t>
  </si>
  <si>
    <t>Калибровка устройства испытаний для релейной защиты Ретом 11</t>
  </si>
  <si>
    <t>Калибровка потенциометра пост тока кт 0,01-0,05</t>
  </si>
  <si>
    <t>Калибровка вольтметра электронного аналогового В3-38, 39  и т.п.</t>
  </si>
  <si>
    <t>Калибровка генератора НЧ с прец. формой сигнала Г3-118,ГТЧ и т.п.</t>
  </si>
  <si>
    <t>Калибровка измерителя параметров линий электропередачи Р5-5,10</t>
  </si>
  <si>
    <t>Калибровка измерителей параметров реле цифровых Ф209, Ф291С</t>
  </si>
  <si>
    <t>Калибровка осциллографов скоростных С1-112, 125 и т.п.</t>
  </si>
  <si>
    <t>Калибровка осциллографа универсального 1-канального С1-5,49,55,65А,68,72 и т.п.</t>
  </si>
  <si>
    <t>Калибровка осциллографа универсального 2-канального С1-64,77,83,93,96,99,118А, GOS и т.п.</t>
  </si>
  <si>
    <t>Калибровка частотомера электронного Ф205, Ф246 и т.п.</t>
  </si>
  <si>
    <t>Калибровка мультиметров цифровых М 890, М266, АРРА и т.п.</t>
  </si>
  <si>
    <t xml:space="preserve">Калибровка амперметра (вольтметра) однопредельного кт 1 - 4 </t>
  </si>
  <si>
    <t>Калибровка амперметра постоянного, переменного тока Ц 4311</t>
  </si>
  <si>
    <t>Калибровка ваттметра кт 1 - 4 (Д)</t>
  </si>
  <si>
    <t>Калибровка ваттметра переменного и постоянного тока Д 566, Д 5016 и т.п.</t>
  </si>
  <si>
    <t>Калибровка вольтметра цифрового постоянного тока</t>
  </si>
  <si>
    <t>Калибровка вольтметра цифрового универсального В7-16, В7-35 и т.п.</t>
  </si>
  <si>
    <t xml:space="preserve">Калибровка вольтметра цифрового универсального Щ4300, Щ4313 </t>
  </si>
  <si>
    <t>Калибровка вольтметра цифрового универсального Р386</t>
  </si>
  <si>
    <t>Калибровка измерителя заземления М416</t>
  </si>
  <si>
    <t>Калибровка измерителя цепи фаза-ноль М417</t>
  </si>
  <si>
    <t>Калибровка измерителя переходного сопротивления контактов ИПС-01, ИПС-02</t>
  </si>
  <si>
    <t>Калибровка киловольтметра до 1 кВ С502</t>
  </si>
  <si>
    <t>Калибровка клещей для измерения мощности Д90</t>
  </si>
  <si>
    <t xml:space="preserve">Калибровка клещей электроизмерительных цифровых АРРА35 и т.п. </t>
  </si>
  <si>
    <t>Калибровка магазина сопротивлений Р4075-76</t>
  </si>
  <si>
    <t>Калибровка омметра, миллиомметра, микроомметра Ф415 и т.п.</t>
  </si>
  <si>
    <t>Калибровка прибора универсального измерительного Р 4833</t>
  </si>
  <si>
    <t>Калибровка прибора комбинировнного (тестера) Ц</t>
  </si>
  <si>
    <t>Калибровка прибора кабельного ИРК-ПРО</t>
  </si>
  <si>
    <t>Калибровка фазометра кт 0,5 ЭЛФМ, Д578</t>
  </si>
  <si>
    <t>Калибровка вольтетра электронного аналогового  универсального В7-15, 26 и т.п.</t>
  </si>
  <si>
    <t>Калибровка генератора НЧ Г3-33, 36, 56, 109 и т.п.</t>
  </si>
  <si>
    <t>Калибровка генератора НЧ Г3-112 и т.п.</t>
  </si>
  <si>
    <t>Калибровка осциллографа 1-канального НЧ С1-72,76 и т.п.</t>
  </si>
  <si>
    <t>Калибровка  секундомера механического С-1-2А и т.п.</t>
  </si>
  <si>
    <t>Калибровка  секундомера электрического ПВ-53, ПВ-53Щ и т.п.</t>
  </si>
  <si>
    <t>Калибровка указателя уровня, генератора П321, П321 М и т.п.</t>
  </si>
  <si>
    <t>Калибровка частотомера электрнного счетного Ф5043, Д506, Д506 М</t>
  </si>
  <si>
    <t>Монтаж СИП 4- 2*16 (без учёта стоимости провода СИП)</t>
  </si>
  <si>
    <t>Монтаж СИП 4- 4*16 (без учёта стоимости провода СИП)</t>
  </si>
  <si>
    <t>Монтаж прибора учета однофазного без готового основания (автоматический выключатель установлен), без учета стоимости счетчика</t>
  </si>
  <si>
    <t>Монтаж прибора учета однофазного (в выносном шкафу учета ПВХ), без учета стоимости счетчика и щита учета ПВХ</t>
  </si>
  <si>
    <t>Монтаж прибора учета однофазного (в выносном металлическом шкафу учета), без учета стоимости счетчика и щита учета</t>
  </si>
  <si>
    <t>Монтаж прибора учета трехфазного без готового основания (автоматический выключатель установлен), без учета стоимости счетчика</t>
  </si>
  <si>
    <t>Монтаж прибора учета прямого включения  трехфазного (в выносном шкафу учета ПВХ), без учета стоимости счетчика, щита учета и выключателя</t>
  </si>
  <si>
    <t>Монтаж прибора учета трехфазного (в выносном металлическом шкафу учета), без учета стоимости счетчика, щита учета и выключателя</t>
  </si>
  <si>
    <t>Монтаж прибора учета трансформаторного включения трехфазного (с транформаторами тока) (у потребителя смонтировано РУ-0,4 кВ, шины готовы для подключения ТТ, установлены аппараты защиты и трансформаторы тока), без учета стоимости счетчика и трансформатора тока с комлектом крепления к шкафу</t>
  </si>
  <si>
    <t>Монтаж прибора учета трансформаторного включения трехфазного (в выносном шкафу), без учета стоимости счетчика, шкафа с комплектом крепления на опору, автоматического выключателя и трансформатора тока с комплектом крепления к шкафу</t>
  </si>
  <si>
    <t>Замена/монтаж прибора учета однофазного на готовое основание (вводной автомат, автоматы нагрузкии и питающие провода в наличии) в многоквартирном доме, без учёта стоимости счётчика</t>
  </si>
  <si>
    <t>Установка, снятие, замена трансформатора тока 0,4 кВ в РЭС  (без учета стоимости трансформатора)</t>
  </si>
  <si>
    <t>Установка, снятие, замена измерительных трансформаторов тока 6(10) кВ (без учета стоимости трансформатора)</t>
  </si>
  <si>
    <t>Монтаж СИП 4- 2*16 (с учётом стоимости провода СИП за 25 м)</t>
  </si>
  <si>
    <t>Монтаж СИП 4- 4*16 (с учётом стоимости провода СИП за 25 м)</t>
  </si>
  <si>
    <t>Монтаж СИП 4- 2*16 (с учётом стоимости провода СИП за 30 м)</t>
  </si>
  <si>
    <t>Монтаж СИП 4- 2*16 (с учётом стоимости провода СИП за 35 м)</t>
  </si>
  <si>
    <t>Монтаж СИП 4- 2*16 (с учётом стоимости провода СИП за 40 м)</t>
  </si>
  <si>
    <t>Монтаж СИП 4- 2*16 (с учётом стоимости провода СИП за 45 м)</t>
  </si>
  <si>
    <t>Монтаж СИП 4- 2*16 (с учётом стоимости провода СИП за 50 м)</t>
  </si>
  <si>
    <t>Монтаж СИП 4- 4*16 (с учётом стоимости провода СИП за 30 м)</t>
  </si>
  <si>
    <t>Монтаж СИП 4- 4*16 (с учётом стоимости провода СИП за 35 м)</t>
  </si>
  <si>
    <t>Монтаж СИП 4- 4*16 (с учётом стоимости провода СИП за 40 м)</t>
  </si>
  <si>
    <t>Монтаж СИП 4- 4*16 (с учётом стоимости провода СИП за 45 м)</t>
  </si>
  <si>
    <t>Монтаж СИП 4- 4*16 (с учётом стоимости провода СИП за 50 м)</t>
  </si>
  <si>
    <t>Монтаж прибора учета однофазного без готового основания (автоматический выключатель установлен), с учетом стоимости счетчика</t>
  </si>
  <si>
    <t>Монтаж прибора учета однофазного (в выносном шкафу учета ПВХ), с учетом стоимости счетчика и щита учета ПВХ</t>
  </si>
  <si>
    <t>Монтаж прибора учета однофазного (в выносном металлическом шкафу учета), с учетом стоимости счетчика и щита учета</t>
  </si>
  <si>
    <t>Монтаж прибора учета трехфазного без готового основания (автоматический выключатель установлен), с учетом стоимости счетчика</t>
  </si>
  <si>
    <t>Монтаж прибора учета прямого включения  трехфазного (в выносном шкафу учета ПВХ), с учетом стоимости счетчика, щита учета и выключателя</t>
  </si>
  <si>
    <t>Монтаж прибора учета трехфазного (в выносном металлическом шкафу учета), с учетом стоимости счетчика, щита учета и выключателя</t>
  </si>
  <si>
    <t>Монтаж прибора учета трансформаторного включения трехфазного (с транформаторами тока) (у потребителя смонтировано РУ-0,4 кВ, шины готовы для подключения ТТ, установлены аппараты защиты и трансформаторы тока), с учетом стоимости счетчика и трансформатора тока</t>
  </si>
  <si>
    <t>Монтаж прибора учета трансформаторного включения трехфазного (в выносном шкафу), с учетом стоимости счетчика, автоматического выключателя, шкафа с комплектом крепления на опору  и трансформатора тока</t>
  </si>
  <si>
    <t xml:space="preserve">Монтаж СИП 4- 2*16 </t>
  </si>
  <si>
    <t xml:space="preserve">Монтаж СИП 4- 4*16 </t>
  </si>
  <si>
    <t>Монтаж прибора учета однофазного без готового основания (автоматический выключатель установлен)</t>
  </si>
  <si>
    <t>Монтаж прибора учета однофазного (в выносном шкафу учета ПВХ)</t>
  </si>
  <si>
    <t>Монтаж прибора учета однофазного (в выносном металлическом шкафу учета)</t>
  </si>
  <si>
    <t>Монтаж прибора учета трехфазного без готового основания (автоматический выключатель установлен)</t>
  </si>
  <si>
    <t>Монтаж прибора учета прямого включения  трехфазного (в выносном шкафу учета ПВХ)</t>
  </si>
  <si>
    <t>Монтаж прибора учета трехфазного (в выносном металлическом шкафу учета)</t>
  </si>
  <si>
    <t>Монтаж прибора учета трансформаторного включения трехфазного (с транформаторами тока) (у потребителя смонтировано РУ-0,4 кВ, шины готовы для подключения ТТ, установлены аппараты защиты и трансформаторы тока)</t>
  </si>
  <si>
    <t>Монтаж прибора учета трансформаторного включения трехфазного (в выносном шкафу)</t>
  </si>
  <si>
    <t>Монтаж приборов учета в многоквартирных домах</t>
  </si>
  <si>
    <t xml:space="preserve">Монтаж  трехфазного общедомового прибора учета трансформаторного включения  в многоквартирном жилом доме  (без использования СИП) </t>
  </si>
  <si>
    <t xml:space="preserve">Монтаж  трехфазного общедомового прибора учета трансформаторного включения  в многоквартирном жилом доме (с использованием СИП до 25м) </t>
  </si>
  <si>
    <t xml:space="preserve">Монтаж  трехфазного общедомового прибора учета прямого включения  в многоквартирном жилом доме (без использования СИП) </t>
  </si>
  <si>
    <t>Монтаж  трехфазного общедомового прибора учета прямого включения  в многоквартирном жилом доме (с использованием СИП до 25 м)</t>
  </si>
  <si>
    <t>Прочие сервисы</t>
  </si>
  <si>
    <t>Услуги по отключению и повторному подключению</t>
  </si>
  <si>
    <t>Проверка приборов</t>
  </si>
  <si>
    <t xml:space="preserve">Вынос деревянной одностоечной опоры с железобетонной приставкой на другое место ВЛ 10 кВ </t>
  </si>
  <si>
    <t xml:space="preserve">Вынос одностоечной опоры с железобетонной приставкой на другое место ВЛ 0,4 кВ </t>
  </si>
  <si>
    <t xml:space="preserve">Замена 1 железобетонной приставки ВЛ 0,4 кВ </t>
  </si>
  <si>
    <t>Замена 1 железобетонной приставки ВЛ 10кВ</t>
  </si>
  <si>
    <t>Установка опоры 0,4 кВ за услугу</t>
  </si>
  <si>
    <t xml:space="preserve">Установка 1 ж/бетонной приставки ВЛ-0,4 кВ </t>
  </si>
  <si>
    <t xml:space="preserve">Установка железобетонной приставки ВЛ 10 кВ     </t>
  </si>
  <si>
    <t>Установка концевой муфты на КЛ 10 кВ (без стоимости муфты)</t>
  </si>
  <si>
    <t>Вскрытие грунта для установки соединительной муфты с обратной засыпкой (без стоимости муфты)</t>
  </si>
  <si>
    <t>Прокладка кабеля до 1 кВ по стене (кирпич / бетон)  за 1 м</t>
  </si>
  <si>
    <t>Монтаж щита ЩМП на стене ТП (для  установки эл. счетчика)</t>
  </si>
  <si>
    <t>Прокладка кабеля до 1 кВ в кабельном канале в ТП  за  1 м</t>
  </si>
  <si>
    <t>Монтаж концевой заделки на кабеле до 1 кВ</t>
  </si>
  <si>
    <t>Монтаж соединительной  муфты на кабеле до 1 кВ</t>
  </si>
  <si>
    <t>Монтаж автоматического выключателя (ВА57-35) в щите ЩМП</t>
  </si>
  <si>
    <t>Замена ввода ВЛ 0,4 кВ в частный жилой дом</t>
  </si>
  <si>
    <t>Оформление заявки на технологическое присоединение</t>
  </si>
  <si>
    <t>Распечатка схемы расположения энергопринимающих устройств</t>
  </si>
  <si>
    <t>Автотранспортные услуги (УАЗ-22069)</t>
  </si>
  <si>
    <t xml:space="preserve">Автотранспортные услуги (Автобус ЛАЗ-695) </t>
  </si>
  <si>
    <t>Автотранспортные услуги (Автобус ЛАЗ-42021)</t>
  </si>
  <si>
    <t>Автотранспортные услуги (ПАЗ 3205)</t>
  </si>
  <si>
    <t>Автотранспортные услуги (УАЗ-39094)</t>
  </si>
  <si>
    <t>Автотранспортные услуги (ЗИЛ-131 спец. Фургон)</t>
  </si>
  <si>
    <t xml:space="preserve">Автотранспортные услуги (УРАЛ-4320 фургон) </t>
  </si>
  <si>
    <t>Автотранспортные услуги (ГАЗ-53 фургон)</t>
  </si>
  <si>
    <t>Автотранспортные услуги (УАЗ-31514,31512)</t>
  </si>
  <si>
    <t>Автотранспортные услуги (ГАЗ-"Волга")</t>
  </si>
  <si>
    <t>Автотранспортные услуги (ВАЗ-"Жигули")</t>
  </si>
  <si>
    <t>Автотранспортные услуги (ВАЗ-2109 и модификации)</t>
  </si>
  <si>
    <t>Автотранспортные услуги (УАЗ Патриот)</t>
  </si>
  <si>
    <t>Автотранспортные услуги (ГАЗ-САЗ самосвал)</t>
  </si>
  <si>
    <t>Автотранспортные услуги (ЗИЛ-ММЗ-4502 самосвал)</t>
  </si>
  <si>
    <t xml:space="preserve"> Автотранспортные услуги (МАЗ-cамосвал)</t>
  </si>
  <si>
    <t>Автотранспортные услуги (КАМАЗ самосвал)</t>
  </si>
  <si>
    <t>Автотранспортные услуги (УРАЛ-5557)</t>
  </si>
  <si>
    <t>Автотранспортные услуги (КРАЗ-256 Б самосвал)</t>
  </si>
  <si>
    <t xml:space="preserve"> Автотранспортные услуги (ЗИЛ грузовой,бортовой)</t>
  </si>
  <si>
    <t>Автотранспортные услуги (ГАЗ БОРТОВОЙ)</t>
  </si>
  <si>
    <t>Автотранспортные услуги (УРАЛ-грузовой бортовой)</t>
  </si>
  <si>
    <t>Автотранспортные услуги (ЗИЛ-131)</t>
  </si>
  <si>
    <t>Автотранспортные услуги (ЗИЛ-157)</t>
  </si>
  <si>
    <t xml:space="preserve">Автотранспортные услуги (УАЗ-3303 бортовой) </t>
  </si>
  <si>
    <t>Автотранспортные услуги (МАЗ-БОРТОВОЙ)</t>
  </si>
  <si>
    <t>Автотранспортные услуги (ГАЗ-66,3308)</t>
  </si>
  <si>
    <t>Автотранспортные услуги (ЗИЛ-441510)</t>
  </si>
  <si>
    <t>Автотранспортные услуги (МАЗ- ТЯГАЧ)</t>
  </si>
  <si>
    <t>Автотранспортные услуги (КАМАЗ- седельный тягач)</t>
  </si>
  <si>
    <t xml:space="preserve">Автотранспортные услуги (ЗИЛ 131 лесовоз) </t>
  </si>
  <si>
    <t>Автотранспортные услуги (КРАЗ-255 лесовоз)</t>
  </si>
  <si>
    <t>Автотранспортные услуги (УРАЛ 4320)</t>
  </si>
  <si>
    <t xml:space="preserve">Автотранспортные услуги (МРК-750 ЗИЛ-131) </t>
  </si>
  <si>
    <t>Автотранспортные услуги (автокран  5 тонн)</t>
  </si>
  <si>
    <t>Автотранспортные услуги (автокран 12 тонн)</t>
  </si>
  <si>
    <t>Автотранспортные услуги (автокран 16 тонн)</t>
  </si>
  <si>
    <t>Автотранспортные услуги (автокран 25 тонн)</t>
  </si>
  <si>
    <t>Автотранспортные услуги (АВТОПОДЪЁМНИК)</t>
  </si>
  <si>
    <t>Автотранспортные услуги (ГАЗ-5312 асмашина)</t>
  </si>
  <si>
    <t>Автотранспортные услуги (Трактор МТЗ-80)</t>
  </si>
  <si>
    <t>Автотранспортные услуги (Бурильно-крановая машина БМ-205 в на базе трактора МТЗ-82)</t>
  </si>
  <si>
    <t>Автотранспортные услуги (ЗТМ-60)</t>
  </si>
  <si>
    <t>Автотранспортные услуги (Трактор Т-150К)</t>
  </si>
  <si>
    <t xml:space="preserve">Автотранспортные услуги (Трактор Т-25А)  </t>
  </si>
  <si>
    <t xml:space="preserve">Автотранспортные услуги (ТРАКТОР К-701,700) </t>
  </si>
  <si>
    <t xml:space="preserve">Автотранспортные услуги (ТРАКТОР Т-40АМ) </t>
  </si>
  <si>
    <t>Автотранспортные услуги (Бульдозер)</t>
  </si>
  <si>
    <t>Автотранспортные услуги (Экскаватор ЭО  0,65м)</t>
  </si>
  <si>
    <t>Автотранспортные услуги (А/кран самоходный)</t>
  </si>
  <si>
    <t>Автотранспортные услуги (Гусеничный тягач ГАЗ-34039)</t>
  </si>
  <si>
    <t>Автотранспортные услуги (Гусеничный тягач АТС-59)</t>
  </si>
  <si>
    <t>Автотранспортные услуги (Гусеничный тягач ГПЛ-520)</t>
  </si>
  <si>
    <t>Автотранспортные услуги (Полуприцеп бортовой)</t>
  </si>
  <si>
    <t>Автотранспортные услуги (Прицеп бортовой)</t>
  </si>
  <si>
    <t>Автотранспортные услуги (Автопогрузчик 4014)</t>
  </si>
  <si>
    <t>Автотранспортные услуги (Компрессор ЗИФ -ПВ-5М)</t>
  </si>
  <si>
    <t>Автотранспортные услуги (Дизель-электростанция ЭД-100)</t>
  </si>
  <si>
    <t>Автотранспортные услуги (Прицеп лесовозный ТМЗ-802)</t>
  </si>
  <si>
    <t>Департамент учета электроэнергии и энергосбережения</t>
  </si>
  <si>
    <t>Управление реализации услуг</t>
  </si>
  <si>
    <t>Служба метрологии и контроля качества электроэнергии</t>
  </si>
  <si>
    <t>Монтаж приборов учета без стоимости основных и вспомогательных материалов с использованием автотранспорта заказчика</t>
  </si>
  <si>
    <t>Монтаж прибора учета однофазного (в выносном шкафу учета ПВХ), с учетом стоимости счетчика и щита учета ПВХ, с использованием автотранспорта заказчика</t>
  </si>
  <si>
    <t>Монтаж прибора учета однофазного без готового основания (автоматический выключатель установлен), с учетом стоимости счетчика (с использованием автотранспорта заказчика)</t>
  </si>
  <si>
    <t>Монтаж прибора учета однофазного (в выносном металлическом шкафу учета), с учетом стоимости счетчика и щита учета (с использованием автотранспорта заказчика)</t>
  </si>
  <si>
    <t>Монтаж прибора учета трехфазного без готового основания (автоматический выключатель установлен), с учетом стоимости счетчика (с использованием автотранспорта заказчика)</t>
  </si>
  <si>
    <t>Монтаж прибора учета прямого включения  трехфазного (в выносном шкафу учета ПВХ), с учетом стоимости счетчика, щита учета и выключателя (с использованием автотранспорта заказчика)</t>
  </si>
  <si>
    <t>Монтаж прибора учета трехфазного (в выносном металлическом шкафу учета), с учетом стоимости счетчика, щита учета и выключателя (с использованием автотранспорта заказчика)</t>
  </si>
  <si>
    <t>Монтаж прибора учета трансформаторного включения трехфазного (с транформаторами тока) (у потребителя смонтировано РУ-0,4 кВ, шины готовы для подключения ТТ, установлены аппараты защиты и трансформаторы тока), с учетом стоимости счетчика и трансформатора тока (с использованием автотранспорта заказчика)</t>
  </si>
  <si>
    <t>Монтаж прибора учета трансформаторного включения трехфазного (в выносном шкафу), с учетом стоимости счетчика, автоматического выключателя, шкафа с комплектом крепления на опору  и трансформатора тока (с использованием автотранспорта заказчика)</t>
  </si>
  <si>
    <t>Монтаж прибора учета однофазного без готового основания (автоматический выключатель установлен) (с использованием автотранспорта заказчика)</t>
  </si>
  <si>
    <t>Монтаж прибора учета однофазного (в выносном шкафу учета ПВХ) (с использованием автотранспорта заказчика)</t>
  </si>
  <si>
    <t>Монтаж прибора учета однофазного (в выносном металлическом шкафу учета) (с использованием автотранспорта заказчика)</t>
  </si>
  <si>
    <t>Монтаж прибора учета прямого включения  трехфазного (в выносном шкафу учета ПВХ) (с использованием автотранспорта заказчика)</t>
  </si>
  <si>
    <t>Монтаж прибора учета трехфазного (в выносном металлическом шкафу учета) (с использованием автотранспорта заказчика)</t>
  </si>
  <si>
    <t>Монтаж прибора учета трансформаторного включения трехфазного (с транформаторами тока) (у потребителя смонтировано РУ-0,4 кВ, шины готовы для подключения ТТ, установлены аппараты защиты и трансформаторы тока) (с использованием автотранспорта заказчика)</t>
  </si>
  <si>
    <t>Монтаж прибора учета трансформаторного включения трехфазного (в выносном шкафу) (с использованием автотранспорта заказчика)</t>
  </si>
  <si>
    <t>Услуги по испытанию средств защиты</t>
  </si>
  <si>
    <t>Услуги по ремонтно-эксплутационному обслуживанию сетей</t>
  </si>
  <si>
    <t>Услуги по проверке и согласованию проектов и схем электроснабжением</t>
  </si>
  <si>
    <t>Монтаж СИП и монтаж приборов учета включая вспомогательные материалы, без учета стоимости основных материалов</t>
  </si>
  <si>
    <t>Монтаж приборов учета с учетом стоимости основных материалов (без стоимости вспомогательных материалов) с использованием автотранспорта заказчика</t>
  </si>
  <si>
    <t>Монтаж трехфазного общедомового прибора учета прямого включения в многоквартирном жилом  доме (с учетом стоимости ПУ)</t>
  </si>
  <si>
    <t>Монтаж СИП и монтаж приборов учета без стоимости основных и вспомогательных материалов</t>
  </si>
  <si>
    <t>Монтаж СИП и монтаж приборов учета с учетом стоимости основных  и вспомогательных материалов</t>
  </si>
  <si>
    <t xml:space="preserve">Автотранспортные услуги (Трактор ДТ-75)  </t>
  </si>
  <si>
    <t>Испытания лестниц приставных и стремянок изолирующих стеклопластивовых до 5 м</t>
  </si>
  <si>
    <t>Испытания трансформатора напряжением 6-10 кВ мощностью  до 1000 Ква</t>
  </si>
  <si>
    <t xml:space="preserve">Автотранспортные услуги (ГАЗель грузовая) </t>
  </si>
  <si>
    <t>Автотранспортные услуги (БКМ302Б на базеГАЗ-66-31)</t>
  </si>
  <si>
    <t xml:space="preserve">Составление однолинейной схемы электроустановки РУ 35-110 кВ от 2 до 3 точек учета </t>
  </si>
  <si>
    <t>10300</t>
  </si>
  <si>
    <t>10333</t>
  </si>
  <si>
    <t>10334</t>
  </si>
  <si>
    <t>10335</t>
  </si>
  <si>
    <t>10336</t>
  </si>
  <si>
    <t>10337</t>
  </si>
  <si>
    <t>10338</t>
  </si>
  <si>
    <t>10339</t>
  </si>
  <si>
    <t>10340</t>
  </si>
  <si>
    <t>10341</t>
  </si>
  <si>
    <t>10342</t>
  </si>
  <si>
    <t>10343</t>
  </si>
  <si>
    <t>10344</t>
  </si>
  <si>
    <t>10345</t>
  </si>
  <si>
    <t>10346</t>
  </si>
  <si>
    <t>10347</t>
  </si>
  <si>
    <t>10348</t>
  </si>
  <si>
    <t>10349</t>
  </si>
  <si>
    <t>10350</t>
  </si>
  <si>
    <t>10361</t>
  </si>
  <si>
    <t>10351</t>
  </si>
  <si>
    <t>10352</t>
  </si>
  <si>
    <t>10353</t>
  </si>
  <si>
    <t>10354</t>
  </si>
  <si>
    <t>10355</t>
  </si>
  <si>
    <t>10356</t>
  </si>
  <si>
    <t>10357</t>
  </si>
  <si>
    <t>10358</t>
  </si>
  <si>
    <t>10359</t>
  </si>
  <si>
    <t>10360</t>
  </si>
  <si>
    <t>10362</t>
  </si>
  <si>
    <t>10363</t>
  </si>
  <si>
    <t xml:space="preserve">Автотранспортные услуги (ЗИЛ-5 3 01)   </t>
  </si>
  <si>
    <t xml:space="preserve">Автотранспортные услуги (ГАЗель)  </t>
  </si>
  <si>
    <t xml:space="preserve">Автотранспортные услуги (КАМАЗ БОРТОВОЙ)  </t>
  </si>
  <si>
    <t xml:space="preserve">Автотранспортные услуги (Трал 40 тн)     </t>
  </si>
  <si>
    <r>
      <t xml:space="preserve">Калибровка амперметра (вольтметра) постоянного, переменного тока кт 0,5 (Э59,Э515,Э535 и т.п.) </t>
    </r>
    <r>
      <rPr>
        <sz val="12"/>
        <color rgb="FFFF0000"/>
        <rFont val="Times New Roman"/>
        <family val="1"/>
        <charset val="204"/>
      </rPr>
      <t xml:space="preserve"> </t>
    </r>
  </si>
  <si>
    <t xml:space="preserve">Калибровка амперметра (вольтметра) постоянного тока более 6 пред.        (М 2018 и т.п.) </t>
  </si>
  <si>
    <r>
      <t xml:space="preserve">Калибровка вольтметра цифрового Щ 301 </t>
    </r>
    <r>
      <rPr>
        <sz val="12"/>
        <color rgb="FFFF0000"/>
        <rFont val="Times New Roman"/>
        <family val="1"/>
        <charset val="204"/>
      </rPr>
      <t xml:space="preserve"> </t>
    </r>
  </si>
  <si>
    <t xml:space="preserve">Калибровка вольтметра цифрового однопредельного Ф295-299  </t>
  </si>
  <si>
    <t xml:space="preserve">Калибровка клещей токоизмерительных  Ц91,Ц90,Ц45   </t>
  </si>
  <si>
    <t xml:space="preserve">Калибровка магазина сопротивлений Р327   </t>
  </si>
  <si>
    <r>
      <t xml:space="preserve">Калибровка моста переменного тока  </t>
    </r>
    <r>
      <rPr>
        <sz val="12"/>
        <color rgb="FFFF0000"/>
        <rFont val="Times New Roman"/>
        <family val="1"/>
        <charset val="204"/>
      </rPr>
      <t xml:space="preserve"> </t>
    </r>
  </si>
  <si>
    <r>
      <t>Автотранспортные услуги (Экскаватор ЭО 0,25 м)</t>
    </r>
    <r>
      <rPr>
        <sz val="12"/>
        <color rgb="FFFF0000"/>
        <rFont val="Times New Roman"/>
        <family val="1"/>
        <charset val="204"/>
      </rPr>
      <t xml:space="preserve"> </t>
    </r>
  </si>
  <si>
    <t xml:space="preserve">Калибровка амперметра (вольтметра) постоянного тока до 6 пред. (М 1105 и т.п.) </t>
  </si>
  <si>
    <t>Осуществление контроля за работой сторонних организаций на объектах электросетевого хозяйства филиала ПАО "МРСК Сибири" - "Красноярскэнерго" за 1 ч/час (электромонтер 6 разряда)</t>
  </si>
  <si>
    <t>Осуществление контроля за работой сторонних организаций на объектах электросетевого хозяйства филиала ПАО "МРСК Сибири" - "Красноярскэнерго" за 1 ч/час (электромонтер 5 разряда)</t>
  </si>
  <si>
    <t>Осуществление контроля за работой сторонних организаций на объектах электросетевого хозяйства филиала ПАО "МРСК Сибири" - "Красноярскэнерго" за 1 ч/час (электромонтер 4 разряда)</t>
  </si>
  <si>
    <t>Осуществление контроля за работой сторонних организаций на объектах электросетевого хозяйства филиала ПАО "МРСК Сибири" - "Красноярскэнерго" за 1 ч/час (электромонтер 3 разряда)</t>
  </si>
  <si>
    <t xml:space="preserve">Автотранспортные услуги (Мульчер  TRE EMME) </t>
  </si>
  <si>
    <t xml:space="preserve"> платных услуг, оказываемых филиалом на 2018 год</t>
  </si>
  <si>
    <t>Калибровка амперметра (вольтметра) постоянного, переменного тока кт 0,1-0,2 (Д5014, Д57,Д5015, Д566, Д553 и т.п.)</t>
  </si>
  <si>
    <t>Выдача дубликатов технических условий или новых технических условий в отношении ранее присоединенных энергопринимающих устройств (с выдачей акта об осуществлении технологического присоединения, акта о разграничении балансовой принадлежности электрических сетей и акта о разграничении эксплуатационной ответственности сторон),до 100 шт.</t>
  </si>
  <si>
    <t>Выдача дубликатов технических условий или новых технических условий в отношении ранее присоединенных энергопринимающих устройств (с выдачей акта об осуществлении технологического присоединения, акта о разграничении балансовой принадлежности электрических сетей и акта о разграничении эксплуатационной ответственности сторон), от 101 до 500 шт.</t>
  </si>
  <si>
    <t>Выдача дубликатов технических условий или новых технических условий в отношении ранее присоединенных энергопринимающих устройств (с выдачей акта об осуществлении технологического присоединения, акта о разграничении балансовой принадлежности электрических сетей и акта о разграничении эксплуатационной ответственности сторон), от 501 до 1000 шт.</t>
  </si>
  <si>
    <t>Выдача дубликатов технических условий или новых технических условий в отношении ранее присоединенных энергопринимающих устройств (с выдачей акта об осуществлении технологического присоединения, акта о разграничении балансовой принадлежности электрических сетей и акта о разграничении эксплуатационной ответственности сторон), свыше 1000 шт.</t>
  </si>
  <si>
    <t>Прямые расходы</t>
  </si>
  <si>
    <t>ФОТ</t>
  </si>
  <si>
    <t>Соотношение ФОТ</t>
  </si>
  <si>
    <t>КАМАЗ бортовой с КМУ</t>
  </si>
  <si>
    <t>БКМ 515 на базе УРАЛ 43206</t>
  </si>
  <si>
    <t>Автотранспортные услуги (Гусеничный тягач ТТМ-3М)</t>
  </si>
  <si>
    <t>Автотранспортные услуги (Полуприцеп опоровоз УСТ)</t>
  </si>
  <si>
    <t>Автотранспортные услуги (Дизель-электростанция ЭД-200)</t>
  </si>
  <si>
    <t>Автотранспортные услуги (Дизель-электростанция ЭД-500)</t>
  </si>
  <si>
    <t xml:space="preserve">Подготовка, оформление и сопровождение заявки на получение технических условий по размещению на объектах электросетевого хозяйства филиала ВОЛС </t>
  </si>
  <si>
    <t>Сопровождение технологического присоединения от подачи заявки до фактического подключения и заключения договора энергоснабжения для заявителей до 15 кВт</t>
  </si>
  <si>
    <t>Сопровождение технологического присоединения от подачи заявки до фактического подключения и заключения договора энергоснабжения для заявителей от 15 кВт до 150 кВт</t>
  </si>
  <si>
    <t xml:space="preserve">Cопровождение технологического присоединения от подачи заявки до фактического подключения и заключения договора энергоснабжения для заявителей свыше 150 кВт </t>
  </si>
  <si>
    <t>Работа по переводу на приборы учета, установленные на границе раздела (коммерческие расчеты), в ТП</t>
  </si>
  <si>
    <t>Работа по  переводу на приборы учета, установленные на границе раздела (коммерческие расчеты физических  и юридических лиц),  на ВЛ 0,4 кВ</t>
  </si>
  <si>
    <t>Работа по переводу на приборы учета, установленные на границе раздела (коммерческие расчеты физических  и юридических лиц), на ВЛ 10 кВ</t>
  </si>
  <si>
    <t>Департамент реализации услуг и учета электроэнергии</t>
  </si>
  <si>
    <t>Департамент технического обслуживания и ремонта объектов электросетевого хозяйства</t>
  </si>
  <si>
    <t>УТВЕРЖДЕН</t>
  </si>
  <si>
    <t>приказом филиала ПАО "МРСК Сибири" -</t>
  </si>
  <si>
    <t>от ________________  № ________</t>
  </si>
  <si>
    <t>Автотранспортные услуги (КАМАЗ бортовой с КМУ)</t>
  </si>
  <si>
    <t>Автотранспортные услуги (БКМ 515 на базе УРАЛ 43206)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</si>
</sst>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0" fontId="2" fillId="0" borderId="0"/>
  </cellStyleXfs>
  <cellXfs count="102">
    <xf numFmtId="0" fontId="0" fillId="0" borderId="0" xfId="0"/>
    <xf numFmtId="49" fontId="4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/>
    <xf numFmtId="49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/>
    </xf>
    <xf numFmtId="164" fontId="6" fillId="0" borderId="0" xfId="3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4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4" fontId="4" fillId="0" borderId="0" xfId="0" applyNumberFormat="1" applyFont="1" applyFill="1" applyAlignment="1">
      <alignment horizontal="left" vertical="center"/>
    </xf>
    <xf numFmtId="0" fontId="5" fillId="0" borderId="0" xfId="0" applyFont="1" applyFill="1"/>
    <xf numFmtId="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7" fillId="0" borderId="0" xfId="0" applyFont="1" applyFill="1"/>
    <xf numFmtId="0" fontId="1" fillId="0" borderId="0" xfId="0" applyFont="1" applyFill="1" applyBorder="1"/>
    <xf numFmtId="0" fontId="1" fillId="0" borderId="0" xfId="0" applyFont="1" applyFill="1"/>
    <xf numFmtId="166" fontId="6" fillId="0" borderId="0" xfId="0" applyNumberFormat="1" applyFont="1" applyFill="1" applyBorder="1" applyAlignment="1">
      <alignment vertical="center"/>
    </xf>
    <xf numFmtId="10" fontId="6" fillId="0" borderId="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1" xfId="3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left" vertical="center"/>
    </xf>
    <xf numFmtId="165" fontId="7" fillId="0" borderId="1" xfId="0" applyNumberFormat="1" applyFont="1" applyFill="1" applyBorder="1" applyAlignment="1">
      <alignment horizontal="left" vertical="center" wrapText="1"/>
    </xf>
    <xf numFmtId="165" fontId="7" fillId="2" borderId="4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 applyProtection="1">
      <alignment horizontal="right" vertical="center"/>
      <protection locked="0"/>
    </xf>
    <xf numFmtId="4" fontId="7" fillId="0" borderId="3" xfId="0" applyNumberFormat="1" applyFont="1" applyFill="1" applyBorder="1" applyAlignment="1" applyProtection="1">
      <alignment horizontal="right" vertical="center"/>
      <protection locked="0"/>
    </xf>
    <xf numFmtId="4" fontId="7" fillId="0" borderId="1" xfId="2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165" fontId="7" fillId="0" borderId="4" xfId="0" applyNumberFormat="1" applyFont="1" applyFill="1" applyBorder="1" applyAlignment="1">
      <alignment horizontal="left" vertical="center"/>
    </xf>
    <xf numFmtId="4" fontId="7" fillId="0" borderId="3" xfId="0" applyNumberFormat="1" applyFont="1" applyFill="1" applyBorder="1" applyAlignment="1">
      <alignment horizontal="right" vertical="center"/>
    </xf>
    <xf numFmtId="4" fontId="7" fillId="0" borderId="3" xfId="3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 wrapText="1"/>
    </xf>
    <xf numFmtId="49" fontId="7" fillId="0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165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2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0" fontId="7" fillId="0" borderId="1" xfId="2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0" fontId="0" fillId="0" borderId="0" xfId="0" applyFont="1" applyFill="1"/>
    <xf numFmtId="0" fontId="0" fillId="0" borderId="0" xfId="0" applyFont="1"/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0" xfId="4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4" fillId="0" borderId="0" xfId="0" applyFont="1" applyFill="1" applyBorder="1" applyAlignment="1">
      <alignment vertical="center"/>
    </xf>
    <xf numFmtId="1" fontId="0" fillId="0" borderId="0" xfId="0" applyNumberFormat="1" applyFont="1" applyFill="1"/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</cellXfs>
  <cellStyles count="6">
    <cellStyle name="Обычный" xfId="0" builtinId="0"/>
    <cellStyle name="Обычный 2" xfId="1"/>
    <cellStyle name="Обычный 2 2" xfId="5"/>
    <cellStyle name="Обычный 3" xfId="2"/>
    <cellStyle name="Обычный_Лист1" xfId="4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hutina_ea/AppData/Roaming/1C/&#1060;&#1072;&#1081;&#1083;&#1099;/&#1044;&#1086;&#1082;&#1091;&#1084;&#1077;&#1085;&#1090;&#1086;&#1086;&#1073;&#1086;&#1088;&#1086;&#1090;&#1050;&#1054;&#1056;&#1055;/&#1043;&#1088;&#1080;&#1096;&#1091;&#1090;&#1080;&#1085;&#1072;%20&#1045;&#1083;&#1077;&#1085;&#1072;%20&#1040;&#1085;&#1072;&#1090;&#1086;&#1083;&#1100;&#1077;&#1074;&#1085;&#1072;%201bef1511-01e6-11e8-8101-5ef3fc23c907/&#1050;&#1072;&#1083;&#1100;&#1082;&#1091;&#1083;&#1103;&#1094;&#1080;&#1080;_&#1086;&#1089;&#1085;&#1086;&#1074;&#1085;&#1086;&#1081;%20&#1087;&#1077;&#1088;&#1077;&#1095;&#1077;&#1085;&#1100;%202019%20(&#1056;&#1072;&#1089;&#1095;&#1077;&#1090;&#1099;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hutina_ea/AppData/Roaming/1C/&#1060;&#1072;&#1081;&#1083;&#1099;/&#1044;&#1086;&#1082;&#1091;&#1084;&#1077;&#1085;&#1090;&#1086;&#1086;&#1073;&#1086;&#1088;&#1086;&#1090;&#1050;&#1054;&#1056;&#1055;/&#1043;&#1088;&#1080;&#1096;&#1091;&#1090;&#1080;&#1085;&#1072;%20&#1045;&#1083;&#1077;&#1085;&#1072;%20&#1040;&#1085;&#1072;&#1090;&#1086;&#1083;&#1100;&#1077;&#1074;&#1085;&#1072;%201bef1511-01e6-11e8-8101-5ef3fc23c907/&#1050;&#1072;&#1083;&#1100;&#1082;&#1091;&#1083;&#1103;&#1094;&#1080;&#1080;%20&#1054;&#1056;&#1055;%20&#1073;&#1077;&#1079;%20&#1087;&#1088;&#1086;&#1074;&#1077;&#1076;&#1077;&#1085;&#1080;&#1103;%20&#1088;&#1072;&#1073;&#1086;&#1090;%2020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hutina_ea/AppData/Roaming/1C/&#1060;&#1072;&#1081;&#1083;&#1099;/&#1044;&#1086;&#1082;&#1091;&#1084;&#1077;&#1085;&#1090;&#1086;&#1086;&#1073;&#1086;&#1088;&#1086;&#1090;&#1050;&#1054;&#1056;&#1055;/&#1043;&#1088;&#1080;&#1096;&#1091;&#1090;&#1080;&#1085;&#1072;%20&#1045;&#1083;&#1077;&#1085;&#1072;%20&#1040;&#1085;&#1072;&#1090;&#1086;&#1083;&#1100;&#1077;&#1074;&#1085;&#1072;%201bef1511-01e6-11e8-8101-5ef3fc23c907/&#1050;&#1072;&#1083;&#1100;&#1082;&#1091;&#1083;&#1103;&#1094;&#1080;&#1080;_&#1082;&#1072;&#1083;&#1080;&#1073;&#1088;&#1086;&#1074;&#1082;&#1072;%20%202019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hutina_ea/AppData/Roaming/1C/&#1060;&#1072;&#1081;&#1083;&#1099;/&#1044;&#1086;&#1082;&#1091;&#1084;&#1077;&#1085;&#1090;&#1086;&#1086;&#1073;&#1086;&#1088;&#1086;&#1090;&#1050;&#1054;&#1056;&#1055;/&#1043;&#1088;&#1080;&#1096;&#1091;&#1090;&#1080;&#1085;&#1072;%20&#1045;&#1083;&#1077;&#1085;&#1072;%20&#1040;&#1085;&#1072;&#1090;&#1086;&#1083;&#1100;&#1077;&#1074;&#1085;&#1072;%201bef1511-01e6-11e8-8101-5ef3fc23c907/&#1050;&#1072;&#1083;&#1100;&#1082;&#1091;&#1083;&#1103;&#1094;&#1080;&#1080;%20&#1089;&#1086;%20&#1074;&#1089;&#1087;&#1086;&#1084;&#1086;&#1075;&#1072;&#1090;&#1077;&#1083;&#1100;&#1085;&#1099;&#1084;&#1080;%20&#1084;&#1072;&#1090;&#1077;&#1088;&#1080;&#1072;&#1083;&#1072;&#1084;&#1080;%202019%20(&#1073;&#1077;&#1079;%20&#1086;&#1089;&#1085;&#1086;&#1074;&#1085;&#1099;&#1093;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hutina_ea/AppData/Roaming/1C/&#1060;&#1072;&#1081;&#1083;&#1099;/&#1044;&#1086;&#1082;&#1091;&#1084;&#1077;&#1085;&#1090;&#1086;&#1086;&#1073;&#1086;&#1088;&#1086;&#1090;&#1050;&#1054;&#1056;&#1055;/&#1043;&#1088;&#1080;&#1096;&#1091;&#1090;&#1080;&#1085;&#1072;%20&#1045;&#1083;&#1077;&#1085;&#1072;%20&#1040;&#1085;&#1072;&#1090;&#1086;&#1083;&#1100;&#1077;&#1074;&#1085;&#1072;%201bef1511-01e6-11e8-8101-5ef3fc23c907/&#1050;&#1072;&#1083;&#1100;&#1082;&#1091;&#1083;&#1103;&#1094;&#1080;&#1080;%20&#1089;%20&#1091;&#1095;&#1077;&#1090;&#1086;&#1084;%20&#1087;&#1088;&#1080;&#1073;&#1086;&#1088;&#1086;&#1074;%20&#1091;&#1095;&#1077;&#1090;&#1072;%20%20&#1080;%20&#1084;&#1072;&#1090;-&#1086;&#1074;%20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hutina_ea/AppData/Roaming/1C/&#1060;&#1072;&#1081;&#1083;&#1099;/&#1044;&#1086;&#1082;&#1091;&#1084;&#1077;&#1085;&#1090;&#1086;&#1086;&#1073;&#1086;&#1088;&#1086;&#1090;&#1050;&#1054;&#1056;&#1055;/&#1043;&#1088;&#1080;&#1096;&#1091;&#1090;&#1080;&#1085;&#1072;%20&#1045;&#1083;&#1077;&#1085;&#1072;%20&#1040;&#1085;&#1072;&#1090;&#1086;&#1083;&#1100;&#1077;&#1074;&#1085;&#1072;%201bef1511-01e6-11e8-8101-5ef3fc23c907/&#1057;&#1048;&#1055;%2035&#1084;-50&#1084;.%20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hutina_ea/AppData/Roaming/1C/&#1060;&#1072;&#1081;&#1083;&#1099;/&#1044;&#1086;&#1082;&#1091;&#1084;&#1077;&#1085;&#1090;&#1086;&#1086;&#1073;&#1086;&#1088;&#1086;&#1090;&#1050;&#1054;&#1056;&#1055;/&#1043;&#1088;&#1080;&#1096;&#1091;&#1090;&#1080;&#1085;&#1072;%20&#1045;&#1083;&#1077;&#1085;&#1072;%20&#1040;&#1085;&#1072;&#1090;&#1086;&#1083;&#1100;&#1077;&#1074;&#1085;&#1072;%201bef1511-01e6-11e8-8101-5ef3fc23c907/&#1050;&#1072;&#1083;&#1100;&#1082;&#1091;&#1083;&#1103;&#1094;&#1080;&#1080;%20&#1073;&#1077;&#1079;%20&#1084;&#1072;&#1090;&#1077;&#1088;&#1080;&#1072;&#1083;&#1086;&#1074;%20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hutina_ea/AppData/Roaming/1C/&#1060;&#1072;&#1081;&#1083;&#1099;/&#1044;&#1086;&#1082;&#1091;&#1084;&#1077;&#1085;&#1090;&#1086;&#1086;&#1073;&#1086;&#1088;&#1086;&#1090;&#1050;&#1054;&#1056;&#1055;/&#1043;&#1088;&#1080;&#1096;&#1091;&#1090;&#1080;&#1085;&#1072;%20&#1045;&#1083;&#1077;&#1085;&#1072;%20&#1040;&#1085;&#1072;&#1090;&#1086;&#1083;&#1100;&#1077;&#1074;&#1085;&#1072;%201bef1511-01e6-11e8-8101-5ef3fc23c907/&#1052;&#1086;&#1085;&#1090;&#1072;&#1078;%20&#1087;&#1088;&#1080;&#1073;&#1086;&#1088;&#1086;&#1074;%20&#1091;&#1095;&#1077;&#1090;&#1072;%202019%20&#1090;&#1086;&#1083;&#1100;&#1082;&#1086;%20&#1089;&#1086;%20&#1089;&#1090;-&#1090;&#1100;&#1102;%20&#1089;&#1095;&#1077;&#1090;&#1095;&#1080;&#1082;&#1072;%20&#1089;%20&#1080;&#1089;&#1087;&#1086;&#1083;&#1100;&#1079;&#1086;&#1074;&#1072;&#1085;&#1080;&#1077;&#1084;%20&#1090;&#1088;&#1072;&#1085;&#1089;&#1087;&#1086;&#1088;&#1090;&#1072;%20&#1087;&#1086;&#1090;&#1088;&#1077;&#1073;&#1080;&#1090;&#1077;&#1083;&#1103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hutina_ea/AppData/Roaming/1C/&#1060;&#1072;&#1081;&#1083;&#1099;/&#1044;&#1086;&#1082;&#1091;&#1084;&#1077;&#1085;&#1090;&#1086;&#1086;&#1073;&#1086;&#1088;&#1086;&#1090;&#1050;&#1054;&#1056;&#1055;/&#1043;&#1088;&#1080;&#1096;&#1091;&#1090;&#1080;&#1085;&#1072;%20&#1045;&#1083;&#1077;&#1085;&#1072;%20&#1040;&#1085;&#1072;&#1090;&#1086;&#1083;&#1100;&#1077;&#1074;&#1085;&#1072;%201bef1511-01e6-11e8-8101-5ef3fc23c907/&#1052;&#1086;&#1085;&#1090;&#1072;&#1078;%20&#1087;&#1088;&#1080;&#1073;&#1086;&#1088;&#1086;&#1074;%20&#1091;&#1095;&#1077;&#1090;&#1072;%20&#1073;&#1077;&#1079;%20&#1084;&#1072;&#1090;&#1077;&#1088;&#1080;&#1072;&#1083;&#1086;&#1074;%20&#1089;%20&#1080;&#1089;&#1087;.%20&#1090;&#1088;&#1072;&#1085;&#1089;&#1087;&#1086;&#1088;&#1090;&#1072;%20&#1087;&#1086;&#1090;&#1088;&#1077;&#1073;&#1080;&#1090;&#1077;&#1083;&#1103;%20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hutina_ea/AppData/Roaming/1C/&#1060;&#1072;&#1081;&#1083;&#1099;/&#1044;&#1086;&#1082;&#1091;&#1084;&#1077;&#1085;&#1090;&#1086;&#1086;&#1073;&#1086;&#1088;&#1086;&#1090;&#1050;&#1054;&#1056;&#1055;/&#1043;&#1088;&#1080;&#1096;&#1091;&#1090;&#1080;&#1085;&#1072;%20&#1045;&#1083;&#1077;&#1085;&#1072;%20&#1040;&#1085;&#1072;&#1090;&#1086;&#1083;&#1100;&#1077;&#1074;&#1085;&#1072;%201bef1511-01e6-11e8-8101-5ef3fc23c907/&#1050;&#1072;&#1083;&#1100;&#1082;&#1091;&#1083;&#1103;&#1094;&#1080;&#1080;%20&#1052;&#1046;&#1044;%20201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0;&#1088;&#1077;&#1082;&#1094;&#1080;&#1103;%20&#1087;&#1086;%20&#1101;&#1082;&#1086;&#1085;&#1086;&#1084;&#1080;&#1082;&#1077;%20&#1080;%20&#1092;&#1080;&#1085;&#1072;&#1085;&#1089;&#1072;&#1084;/&#1059;&#1087;&#1088;&#1072;&#1074;&#1083;&#1077;&#1085;&#1080;&#1077;%20&#1101;&#1082;&#1086;&#1085;&#1086;&#1084;&#1080;&#1082;&#1080;/&#1054;&#1090;&#1076;&#1077;&#1083;%20&#1101;&#1082;&#1086;&#1085;&#1086;&#1084;&#1080;&#1082;&#1080;/12.1-09%20&#1050;&#1072;&#1083;&#1100;&#1082;&#1091;&#1083;&#1103;&#1094;&#1080;&#1080;/2015/&#1055;&#1077;&#1088;&#1077;&#1095;&#1077;&#1085;&#1100;%20&#1087;&#1088;&#1086;&#1095;&#1080;&#1093;%20&#1087;&#1083;&#1072;&#1090;&#1085;&#1099;&#1093;%20&#1091;&#1089;&#1083;&#1091;&#1075;%20&#1085;&#1072;%202015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0;&#1088;&#1077;&#1082;&#1094;&#1080;&#1103;%20&#1087;&#1086;%20&#1101;&#1082;&#1086;&#1085;&#1086;&#1084;&#1080;&#1082;&#1077;%20&#1080;%20&#1092;&#1080;&#1085;&#1072;&#1085;&#1089;&#1072;&#1084;/&#1059;&#1087;&#1088;&#1072;&#1074;&#1083;&#1077;&#1085;&#1080;&#1077;%20&#1101;&#1082;&#1086;&#1085;&#1086;&#1084;&#1080;&#1082;&#1080;/&#1054;&#1090;&#1076;&#1077;&#1083;%20&#1101;&#1082;&#1086;&#1085;&#1086;&#1084;&#1080;&#1082;&#1080;/12.1-09%20&#1050;&#1072;&#1083;&#1100;&#1082;&#1091;&#1083;&#1103;&#1094;&#1080;&#1080;/2015/&#1055;&#1077;&#1088;&#1077;&#1095;&#1077;&#1085;&#1100;%20&#1087;&#1083;&#1072;&#1090;&#1085;&#1099;&#1093;%20&#1091;&#1089;&#1083;&#1091;&#1075;%20&#1085;&#1072;%202015_3%20(&#1087;&#1086;&#1089;&#1083;&#1077;&#1076;&#1085;&#1103;&#1103;%20&#1074;&#1077;&#1088;&#1089;&#1080;&#1103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0;&#1088;&#1077;&#1082;&#1094;&#1080;&#1103;%20&#1087;&#1086;%20&#1101;&#1082;&#1086;&#1085;&#1086;&#1084;&#1080;&#1082;&#1077;%20&#1080;%20&#1092;&#1080;&#1085;&#1072;&#1085;&#1089;&#1072;&#1084;/&#1059;&#1087;&#1088;&#1072;&#1074;&#1083;&#1077;&#1085;&#1080;&#1077;%20&#1101;&#1082;&#1086;&#1085;&#1086;&#1084;&#1080;&#1082;&#1080;/&#1054;&#1090;&#1076;&#1077;&#1083;%20&#1101;&#1082;&#1086;&#1085;&#1086;&#1084;&#1080;&#1082;&#1080;/12.1-09%20&#1050;&#1072;&#1083;&#1100;&#1082;&#1091;&#1083;&#1103;&#1094;&#1080;&#1080;/2015/&#1055;&#1077;&#1088;&#1077;&#1095;&#1077;&#1085;&#1100;%20&#1087;&#1083;&#1072;&#1090;&#1085;&#1099;&#1093;%20&#1091;&#1089;&#1083;&#1091;&#1075;%20&#1085;&#1072;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hutina_ea/AppData/Roaming/1C/&#1060;&#1072;&#1081;&#1083;&#1099;/&#1044;&#1086;&#1082;&#1091;&#1084;&#1077;&#1085;&#1090;&#1086;&#1086;&#1073;&#1086;&#1088;&#1086;&#1090;&#1050;&#1054;&#1056;&#1055;/&#1043;&#1088;&#1080;&#1096;&#1091;&#1090;&#1080;&#1085;&#1072;%20&#1045;&#1083;&#1077;&#1085;&#1072;%20&#1040;&#1085;&#1072;&#1090;&#1086;&#1083;&#1100;&#1077;&#1074;&#1085;&#1072;%201bef1511-01e6-11e8-8101-5ef3fc23c907/&#1089;&#1086;&#1087;&#1088;&#1086;&#1074;&#1086;&#1078;&#1076;&#1077;&#1085;&#1080;&#1077;%20&#1090;&#1077;&#1093;.&#1087;&#1088;&#1080;&#1089;&#1086;&#1077;&#1076;&#1080;&#1085;&#1077;&#1085;&#1080;&#1103;%20&#1085;&#1072;%20&#1087;&#1077;&#1095;&#1072;&#1090;&#1100;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hutina_ea/AppData/Roaming/1C/&#1060;&#1072;&#1081;&#1083;&#1099;/&#1044;&#1086;&#1082;&#1091;&#1084;&#1077;&#1085;&#1090;&#1086;&#1086;&#1073;&#1086;&#1088;&#1086;&#1090;&#1050;&#1054;&#1056;&#1055;/&#1043;&#1088;&#1080;&#1096;&#1091;&#1090;&#1080;&#1085;&#1072;%20&#1045;&#1083;&#1077;&#1085;&#1072;%20&#1040;&#1085;&#1072;&#1090;&#1086;&#1083;&#1100;&#1077;&#1074;&#1085;&#1072;%201bef1511-01e6-11e8-8101-5ef3fc23c907/&#1042;&#1054;&#1051;&#105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hutina_ea/AppData/Roaming/1C/&#1060;&#1072;&#1081;&#1083;&#1099;/&#1044;&#1086;&#1082;&#1091;&#1084;&#1077;&#1085;&#1090;&#1086;&#1086;&#1073;&#1086;&#1088;&#1086;&#1090;&#1050;&#1054;&#1056;&#1055;/&#1043;&#1088;&#1080;&#1096;&#1091;&#1090;&#1080;&#1085;&#1072;%20&#1045;&#1083;&#1077;&#1085;&#1072;%20&#1040;&#1085;&#1072;&#1090;&#1086;&#1083;&#1100;&#1077;&#1074;&#1085;&#1072;%201bef1511-01e6-11e8-8101-5ef3fc23c907/&#1077;&#1076;&#1080;&#1085;&#1080;&#1095;&#1085;.%20&#1088;&#1072;&#1089;&#1094;&#1077;&#1085;&#1082;&#1072;%20&#1087;&#1086;%20&#1087;&#1077;&#1088;&#1077;&#1074;&#1086;&#1076;&#1091;%20&#1087;&#1088;&#1080;&#1073;&#1086;&#1088;&#1086;&#1074;%20&#1091;&#1095;&#1077;&#1090;&#1072;%20%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hutina_ea/AppData/Roaming/1C/&#1060;&#1072;&#1081;&#1083;&#1099;/&#1044;&#1086;&#1082;&#1091;&#1084;&#1077;&#1085;&#1090;&#1086;&#1086;&#1073;&#1086;&#1088;&#1086;&#1090;&#1050;&#1054;&#1056;&#1055;/&#1043;&#1088;&#1080;&#1096;&#1091;&#1090;&#1080;&#1085;&#1072;%20&#1045;&#1083;&#1077;&#1085;&#1072;%20&#1040;&#1085;&#1072;&#1090;&#1086;&#1083;&#1100;&#1077;&#1074;&#1085;&#1072;%201bef1511-01e6-11e8-8101-5ef3fc23c907/&#1040;&#1074;&#1090;&#1086;&#1090;&#1088;&#1072;&#1085;&#1089;&#1087;&#1086;&#1088;&#1090;&#1085;&#1099;&#1077;%20&#1091;&#1089;&#1083;&#1091;&#1075;&#1080;%202019%20(&#1088;&#1072;&#1089;&#1095;&#1077;&#1090;&#1099;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0;&#1088;&#1077;&#1082;&#1094;&#1080;&#1103;%20&#1087;&#1086;%20&#1101;&#1082;&#1086;&#1085;&#1086;&#1084;&#1080;&#1082;&#1077;%20&#1080;%20&#1092;&#1080;&#1085;&#1072;&#1085;&#1089;&#1072;&#1084;/&#1059;&#1087;&#1088;&#1072;&#1074;&#1083;&#1077;&#1085;&#1080;&#1077;%20&#1101;&#1082;&#1086;&#1085;&#1086;&#1084;&#1080;&#1082;&#1080;/&#1054;&#1090;&#1076;&#1077;&#1083;%20&#1101;&#1082;&#1086;&#1085;&#1086;&#1084;&#1080;&#1082;&#1080;/12.1-09%20&#1050;&#1072;&#1083;&#1100;&#1082;&#1091;&#1083;&#1103;&#1094;&#1080;&#1080;/2014/&#1055;&#1077;&#1088;&#1077;&#1095;&#1077;&#1085;&#1100;%20&#1087;&#1083;&#1072;&#1090;&#1085;&#1099;&#1093;%20&#1091;&#1089;&#1083;&#1091;&#1075;%20&#1089;%2001.07.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hutina_ea/AppData/Roaming/1C/&#1060;&#1072;&#1081;&#1083;&#1099;/&#1044;&#1086;&#1082;&#1091;&#1084;&#1077;&#1085;&#1090;&#1086;&#1086;&#1073;&#1086;&#1088;&#1086;&#1090;&#1050;&#1054;&#1056;&#1055;/&#1043;&#1088;&#1080;&#1096;&#1091;&#1090;&#1080;&#1085;&#1072;%20&#1045;&#1083;&#1077;&#1085;&#1072;%20&#1040;&#1085;&#1072;&#1090;&#1086;&#1083;&#1100;&#1077;&#1074;&#1085;&#1072;%201bef1511-01e6-11e8-8101-5ef3fc23c907/&#1050;&#1072;&#1083;&#1100;&#1082;&#1091;&#1083;&#1103;&#1094;&#1080;&#1080;%20&#1087;&#1086;%20&#1090;&#1088;&#1072;&#1085;&#1089;&#1087;&#1086;&#1088;&#1090;&#1091;%20&#1069;&#1069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исп. кабеля прибором"/>
      <sheetName val="2 изм. сопротив. изоляц."/>
      <sheetName val="3 проверка фаз. каб."/>
      <sheetName val="4 исп. изоляции эл.оборуд."/>
      <sheetName val="5 исп. транс. масла_об. 110 кВ"/>
      <sheetName val="6 исп. транс. масла_об. до 35кВ"/>
      <sheetName val="7 исп. заземл. уст."/>
      <sheetName val="8 исп. ср.защ."/>
      <sheetName val="9,10 исп. штанги"/>
      <sheetName val="11,12 исп. указат."/>
      <sheetName val="13 исп. указ. напряж."/>
      <sheetName val="14 исп.инструм."/>
      <sheetName val="15,16 исп.клещей"/>
      <sheetName val="17 исп. изол."/>
      <sheetName val="18 исп.каб."/>
      <sheetName val="19 проверка изоляции мегаомметр"/>
      <sheetName val="20 исп. изоляции сети"/>
      <sheetName val="21 исп. лестн"/>
      <sheetName val="22 исп. сопр."/>
      <sheetName val="23,24 опред. повреж. каб."/>
      <sheetName val="25 пров. соед. заземл."/>
      <sheetName val="26 опред. трассы к.л."/>
      <sheetName val="27 ремонт предохр."/>
      <sheetName val="28 Сушка тр. масла"/>
      <sheetName val="29 Хром. анализ тр. масла в SAP"/>
      <sheetName val="30 Хр. анализ масла (10,8 чч)"/>
      <sheetName val="31 согл. зем. уч."/>
      <sheetName val="32 согл. зем. уч. (2)"/>
      <sheetName val="33 согл. зем. уч. (3)"/>
      <sheetName val="34 согл. энерг.об."/>
      <sheetName val="35 Допуск перс до 10кВт"/>
      <sheetName val="36 Допуск перс"/>
      <sheetName val="37 тех. осмотр. эн. об."/>
      <sheetName val="38 отключ."/>
      <sheetName val="39 заявка"/>
      <sheetName val="40 отключ. инд."/>
      <sheetName val="41 отключ. инд. (2)"/>
      <sheetName val="42-43 Проверка вып. схемы"/>
      <sheetName val="44 вынос дерев опоры"/>
      <sheetName val="45 вынос опоры ВЛ 0,4"/>
      <sheetName val="46 Замена жб приставки 10 кВ"/>
      <sheetName val="47 замена жб приставки 0,4 кВ"/>
      <sheetName val="48 Замена провода А-50"/>
      <sheetName val="49 установка опоры 0,4 кВ"/>
      <sheetName val="50 уст приставк 0,4 кВ"/>
      <sheetName val="51уст жб прист 10 кВ"/>
      <sheetName val="52 исп трансф"/>
      <sheetName val="53 Анализ кислоты"/>
      <sheetName val="54 Анализ воды"/>
      <sheetName val="55 ТУ до 100"/>
      <sheetName val="56 ТУ 101 до 500"/>
      <sheetName val="57 ТУ 501 до 1000"/>
      <sheetName val="58 ТУ свыше 1000"/>
      <sheetName val="55ТУ"/>
      <sheetName val="59 ксерокопия"/>
      <sheetName val="60 Электрод"/>
      <sheetName val=" 61 Шайба"/>
      <sheetName val="62 Втулка"/>
      <sheetName val="63-66 1чч контроля"/>
      <sheetName val="67установка концевой муфты"/>
      <sheetName val="68 вскр грунта для ус. соед. м"/>
      <sheetName val="69 каб. по стене"/>
      <sheetName val="70 монтаж щита"/>
      <sheetName val="71 прокл каб"/>
      <sheetName val="72 монтаж конц зад"/>
      <sheetName val="73 монтаж соед муфты"/>
      <sheetName val="74 монтаж выкл ВА57-35"/>
      <sheetName val="75-79 тополя"/>
      <sheetName val="80 Замена ввода"/>
      <sheetName val="81 оформ заяв"/>
      <sheetName val="82 распеч"/>
      <sheetName val="Лист1"/>
    </sheetNames>
    <sheetDataSet>
      <sheetData sheetId="0">
        <row r="18">
          <cell r="C18">
            <v>1532.3346006212523</v>
          </cell>
        </row>
        <row r="22">
          <cell r="C22">
            <v>2229.606390633744</v>
          </cell>
        </row>
        <row r="25">
          <cell r="C25">
            <v>5240.0012003542561</v>
          </cell>
        </row>
      </sheetData>
      <sheetData sheetId="1">
        <row r="17">
          <cell r="C17">
            <v>646.2430805066009</v>
          </cell>
        </row>
        <row r="20">
          <cell r="C20">
            <v>842.69308050660095</v>
          </cell>
        </row>
        <row r="23">
          <cell r="C23">
            <v>2006.667723211591</v>
          </cell>
        </row>
      </sheetData>
      <sheetData sheetId="2">
        <row r="18">
          <cell r="C18">
            <v>909.95972634206817</v>
          </cell>
        </row>
        <row r="22">
          <cell r="C22">
            <v>1477.8783439037663</v>
          </cell>
        </row>
        <row r="25">
          <cell r="C25">
            <v>2915.0032504153314</v>
          </cell>
        </row>
      </sheetData>
      <sheetData sheetId="3">
        <row r="17">
          <cell r="C17">
            <v>1210.0951634551591</v>
          </cell>
        </row>
        <row r="22">
          <cell r="C22">
            <v>1793.6725990776656</v>
          </cell>
        </row>
        <row r="25">
          <cell r="C25">
            <v>3759.9990219668152</v>
          </cell>
        </row>
      </sheetData>
      <sheetData sheetId="4">
        <row r="17">
          <cell r="C17">
            <v>2254.1951565930667</v>
          </cell>
        </row>
        <row r="20">
          <cell r="C20">
            <v>2939.4704841973589</v>
          </cell>
        </row>
        <row r="23">
          <cell r="C23">
            <v>6742.5026301264625</v>
          </cell>
        </row>
      </sheetData>
      <sheetData sheetId="5">
        <row r="17">
          <cell r="C17">
            <v>1299.8374512082221</v>
          </cell>
        </row>
        <row r="20">
          <cell r="C20">
            <v>1694.9880363755217</v>
          </cell>
        </row>
        <row r="23">
          <cell r="C23">
            <v>3887.4998244718499</v>
          </cell>
        </row>
      </sheetData>
      <sheetData sheetId="6">
        <row r="17">
          <cell r="C17">
            <v>1470.5829575229309</v>
          </cell>
        </row>
        <row r="21">
          <cell r="C21">
            <v>2108.6823098084737</v>
          </cell>
        </row>
        <row r="24">
          <cell r="C24">
            <v>4524.1674934957455</v>
          </cell>
        </row>
      </sheetData>
      <sheetData sheetId="7">
        <row r="17">
          <cell r="C17">
            <v>108.34276191004979</v>
          </cell>
        </row>
        <row r="20">
          <cell r="C20">
            <v>141.27796153070491</v>
          </cell>
        </row>
        <row r="23">
          <cell r="C23">
            <v>323.33439966031068</v>
          </cell>
        </row>
      </sheetData>
      <sheetData sheetId="8">
        <row r="18">
          <cell r="C18">
            <v>151.1221308286442</v>
          </cell>
          <cell r="E18">
            <v>217.22700606902541</v>
          </cell>
        </row>
        <row r="22">
          <cell r="C22">
            <v>197.06325860055205</v>
          </cell>
          <cell r="E22">
            <v>283.26401591400912</v>
          </cell>
        </row>
        <row r="25">
          <cell r="C25">
            <v>452.50260616563492</v>
          </cell>
          <cell r="E25">
            <v>649.17008365111042</v>
          </cell>
        </row>
      </sheetData>
      <sheetData sheetId="9">
        <row r="18">
          <cell r="C18">
            <v>151.27415606540737</v>
          </cell>
          <cell r="E18">
            <v>217.22700606902541</v>
          </cell>
        </row>
        <row r="21">
          <cell r="C21">
            <v>197.26149950929121</v>
          </cell>
          <cell r="E21">
            <v>283.26401591400912</v>
          </cell>
        </row>
        <row r="24">
          <cell r="C24">
            <v>452.50160613568488</v>
          </cell>
          <cell r="E24">
            <v>649.17008365111042</v>
          </cell>
        </row>
      </sheetData>
      <sheetData sheetId="10">
        <row r="17">
          <cell r="C17">
            <v>217.22700606902541</v>
          </cell>
        </row>
        <row r="20">
          <cell r="C20">
            <v>283.26401591400912</v>
          </cell>
        </row>
        <row r="23">
          <cell r="C23">
            <v>649.17008365111042</v>
          </cell>
        </row>
      </sheetData>
      <sheetData sheetId="11">
        <row r="17">
          <cell r="C17">
            <v>85.321306061789343</v>
          </cell>
        </row>
        <row r="20">
          <cell r="C20">
            <v>111.2589831045733</v>
          </cell>
        </row>
        <row r="23">
          <cell r="C23">
            <v>253.33248639525934</v>
          </cell>
        </row>
      </sheetData>
      <sheetData sheetId="12">
        <row r="18">
          <cell r="C18">
            <v>131.90491844665948</v>
          </cell>
          <cell r="E18">
            <v>174.64550534271822</v>
          </cell>
        </row>
        <row r="21">
          <cell r="C21">
            <v>172.00401365444395</v>
          </cell>
          <cell r="E21">
            <v>227.73773896690457</v>
          </cell>
        </row>
        <row r="24">
          <cell r="C24">
            <v>394.16572708911059</v>
          </cell>
          <cell r="E24">
            <v>522.50278125194029</v>
          </cell>
        </row>
      </sheetData>
      <sheetData sheetId="13">
        <row r="17">
          <cell r="C17">
            <v>131.90638458038262</v>
          </cell>
        </row>
        <row r="20">
          <cell r="C20">
            <v>172.00592549281893</v>
          </cell>
        </row>
        <row r="23">
          <cell r="C23">
            <v>394.16529351424174</v>
          </cell>
        </row>
      </sheetData>
      <sheetData sheetId="14">
        <row r="17">
          <cell r="C17">
            <v>1957.9573577976828</v>
          </cell>
        </row>
        <row r="21">
          <cell r="C21">
            <v>3120.596015893308</v>
          </cell>
        </row>
        <row r="24">
          <cell r="C24">
            <v>6230.0038160973036</v>
          </cell>
        </row>
      </sheetData>
      <sheetData sheetId="15">
        <row r="17">
          <cell r="C17">
            <v>2622.6708548492707</v>
          </cell>
        </row>
        <row r="21">
          <cell r="C21">
            <v>4101.613764706306</v>
          </cell>
        </row>
        <row r="24">
          <cell r="C24">
            <v>8292.4992341362995</v>
          </cell>
        </row>
      </sheetData>
      <sheetData sheetId="16">
        <row r="17">
          <cell r="C17">
            <v>383.54445139930903</v>
          </cell>
        </row>
        <row r="20">
          <cell r="C20">
            <v>500.14196462469897</v>
          </cell>
        </row>
        <row r="23">
          <cell r="C23">
            <v>1160.8338719780918</v>
          </cell>
        </row>
      </sheetData>
      <sheetData sheetId="17">
        <row r="22">
          <cell r="C22">
            <v>4636.6684462359899</v>
          </cell>
        </row>
      </sheetData>
      <sheetData sheetId="18">
        <row r="22">
          <cell r="C22">
            <v>1961.66931086865</v>
          </cell>
        </row>
      </sheetData>
      <sheetData sheetId="19">
        <row r="25">
          <cell r="C25">
            <v>11380.829977089457</v>
          </cell>
          <cell r="E25">
            <v>13215.833011742436</v>
          </cell>
        </row>
      </sheetData>
      <sheetData sheetId="20">
        <row r="24">
          <cell r="C24">
            <v>3108.3339835694233</v>
          </cell>
        </row>
      </sheetData>
      <sheetData sheetId="21">
        <row r="25">
          <cell r="C25">
            <v>7330.8326750908664</v>
          </cell>
        </row>
      </sheetData>
      <sheetData sheetId="22">
        <row r="23">
          <cell r="C23">
            <v>904.16838752542401</v>
          </cell>
        </row>
      </sheetData>
      <sheetData sheetId="23">
        <row r="23">
          <cell r="C23">
            <v>4409.9966542398115</v>
          </cell>
        </row>
      </sheetData>
      <sheetData sheetId="24">
        <row r="22">
          <cell r="C22">
            <v>4166.669690822624</v>
          </cell>
        </row>
      </sheetData>
      <sheetData sheetId="25">
        <row r="24">
          <cell r="C24">
            <v>9144.1661031474741</v>
          </cell>
        </row>
      </sheetData>
      <sheetData sheetId="26">
        <row r="23">
          <cell r="C23">
            <v>1045.0023420243938</v>
          </cell>
        </row>
      </sheetData>
      <sheetData sheetId="27">
        <row r="23">
          <cell r="C23">
            <v>1555.8329285394616</v>
          </cell>
        </row>
      </sheetData>
      <sheetData sheetId="28">
        <row r="25">
          <cell r="C25">
            <v>7924.9987717025042</v>
          </cell>
        </row>
      </sheetData>
      <sheetData sheetId="29">
        <row r="23">
          <cell r="C23">
            <v>3633.3317608056191</v>
          </cell>
        </row>
      </sheetData>
      <sheetData sheetId="30">
        <row r="23">
          <cell r="C23">
            <v>10048.332287105774</v>
          </cell>
        </row>
      </sheetData>
      <sheetData sheetId="31">
        <row r="23">
          <cell r="C23">
            <v>11162.504060635922</v>
          </cell>
        </row>
      </sheetData>
      <sheetData sheetId="32">
        <row r="23">
          <cell r="C23">
            <v>3306.6676165957333</v>
          </cell>
        </row>
      </sheetData>
      <sheetData sheetId="33">
        <row r="25">
          <cell r="C25">
            <v>764.99690136738354</v>
          </cell>
        </row>
      </sheetData>
      <sheetData sheetId="34">
        <row r="23">
          <cell r="C23">
            <v>7067.4991485865758</v>
          </cell>
        </row>
      </sheetData>
      <sheetData sheetId="35">
        <row r="25">
          <cell r="C25">
            <v>2971.6676020362197</v>
          </cell>
        </row>
      </sheetData>
      <sheetData sheetId="36">
        <row r="25">
          <cell r="C25">
            <v>3564.17</v>
          </cell>
        </row>
      </sheetData>
      <sheetData sheetId="37">
        <row r="24">
          <cell r="C24">
            <v>116.66507186190509</v>
          </cell>
          <cell r="G24">
            <v>197.50193831811993</v>
          </cell>
        </row>
      </sheetData>
      <sheetData sheetId="38">
        <row r="22">
          <cell r="C22">
            <v>11578.331335900441</v>
          </cell>
        </row>
      </sheetData>
      <sheetData sheetId="39">
        <row r="23">
          <cell r="C23">
            <v>12974.166912840406</v>
          </cell>
        </row>
      </sheetData>
      <sheetData sheetId="40">
        <row r="24">
          <cell r="C24">
            <v>11255.829547104471</v>
          </cell>
        </row>
      </sheetData>
      <sheetData sheetId="41">
        <row r="24">
          <cell r="C24">
            <v>11813.332955386024</v>
          </cell>
        </row>
      </sheetData>
      <sheetData sheetId="42">
        <row r="24">
          <cell r="C24">
            <v>73569.17020609029</v>
          </cell>
        </row>
      </sheetData>
      <sheetData sheetId="43">
        <row r="23">
          <cell r="C23">
            <v>10093.33</v>
          </cell>
        </row>
      </sheetData>
      <sheetData sheetId="44">
        <row r="23">
          <cell r="C23">
            <v>7925.8309270772315</v>
          </cell>
        </row>
      </sheetData>
      <sheetData sheetId="45">
        <row r="24">
          <cell r="C24">
            <v>8180.0017572580573</v>
          </cell>
        </row>
      </sheetData>
      <sheetData sheetId="46">
        <row r="23">
          <cell r="C23">
            <v>25813.332604193369</v>
          </cell>
        </row>
      </sheetData>
      <sheetData sheetId="47">
        <row r="24">
          <cell r="C24">
            <v>1102.497085000932</v>
          </cell>
        </row>
      </sheetData>
      <sheetData sheetId="48">
        <row r="25">
          <cell r="C25">
            <v>973.32953647270142</v>
          </cell>
        </row>
      </sheetData>
      <sheetData sheetId="49">
        <row r="24">
          <cell r="C24">
            <v>833.3340376000001</v>
          </cell>
        </row>
      </sheetData>
      <sheetData sheetId="50">
        <row r="23">
          <cell r="C23">
            <v>797.49871928711821</v>
          </cell>
        </row>
      </sheetData>
      <sheetData sheetId="51">
        <row r="23">
          <cell r="C23">
            <v>709.16507185</v>
          </cell>
        </row>
      </sheetData>
      <sheetData sheetId="52">
        <row r="23">
          <cell r="C23">
            <v>620.83348517219383</v>
          </cell>
        </row>
      </sheetData>
      <sheetData sheetId="53"/>
      <sheetData sheetId="54">
        <row r="24">
          <cell r="C24">
            <v>5.3171666666666644</v>
          </cell>
        </row>
      </sheetData>
      <sheetData sheetId="55">
        <row r="24">
          <cell r="C24">
            <v>965.83303327261297</v>
          </cell>
        </row>
      </sheetData>
      <sheetData sheetId="56">
        <row r="24">
          <cell r="C24">
            <v>510.83482524019496</v>
          </cell>
        </row>
      </sheetData>
      <sheetData sheetId="57">
        <row r="24">
          <cell r="C24">
            <v>5965.8321204492122</v>
          </cell>
        </row>
      </sheetData>
      <sheetData sheetId="58">
        <row r="27">
          <cell r="D27">
            <v>1102.5004512476207</v>
          </cell>
          <cell r="E27">
            <v>963.33379285972148</v>
          </cell>
          <cell r="F27">
            <v>835.82724556043445</v>
          </cell>
          <cell r="G27">
            <v>719.99939697360276</v>
          </cell>
        </row>
      </sheetData>
      <sheetData sheetId="59">
        <row r="24">
          <cell r="C24">
            <v>9225.0008295299358</v>
          </cell>
        </row>
      </sheetData>
      <sheetData sheetId="60">
        <row r="24">
          <cell r="C24">
            <v>12207.501526321314</v>
          </cell>
        </row>
      </sheetData>
      <sheetData sheetId="61">
        <row r="21">
          <cell r="C21">
            <v>1102.4980166628904</v>
          </cell>
        </row>
      </sheetData>
      <sheetData sheetId="62">
        <row r="21">
          <cell r="C21">
            <v>1415.8315110400615</v>
          </cell>
        </row>
      </sheetData>
      <sheetData sheetId="63">
        <row r="21">
          <cell r="C21">
            <v>1080</v>
          </cell>
        </row>
      </sheetData>
      <sheetData sheetId="64">
        <row r="21">
          <cell r="C21">
            <v>8586.6684050807307</v>
          </cell>
        </row>
      </sheetData>
      <sheetData sheetId="65">
        <row r="23">
          <cell r="C23">
            <v>12892.500308116783</v>
          </cell>
        </row>
      </sheetData>
      <sheetData sheetId="66">
        <row r="21">
          <cell r="C21">
            <v>4293.3314001945982</v>
          </cell>
        </row>
      </sheetData>
      <sheetData sheetId="67">
        <row r="22">
          <cell r="C22">
            <v>2967.5011806063148</v>
          </cell>
        </row>
        <row r="61">
          <cell r="C61">
            <v>3508.3301483403261</v>
          </cell>
        </row>
        <row r="101">
          <cell r="C101">
            <v>5730.8330296504264</v>
          </cell>
        </row>
        <row r="142">
          <cell r="C142">
            <v>6302.499522584897</v>
          </cell>
        </row>
        <row r="182">
          <cell r="C182">
            <v>12571.668530013798</v>
          </cell>
        </row>
      </sheetData>
      <sheetData sheetId="68">
        <row r="22">
          <cell r="C22">
            <v>7149.17</v>
          </cell>
        </row>
      </sheetData>
      <sheetData sheetId="69">
        <row r="24">
          <cell r="C24">
            <v>243.33164596610177</v>
          </cell>
        </row>
      </sheetData>
      <sheetData sheetId="70">
        <row r="22">
          <cell r="C22">
            <v>93.329689095819958</v>
          </cell>
        </row>
      </sheetData>
      <sheetData sheetId="7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.КА (2)"/>
      <sheetName val="Ввод КТЗ (2)"/>
      <sheetName val="Отсоед.отпаек (2)"/>
      <sheetName val="без проведения работ"/>
    </sheetNames>
    <sheetDataSet>
      <sheetData sheetId="0">
        <row r="22">
          <cell r="E22">
            <v>199.99858628082461</v>
          </cell>
        </row>
        <row r="52">
          <cell r="E52">
            <v>1961.6656009484927</v>
          </cell>
        </row>
        <row r="80">
          <cell r="E80">
            <v>4513.329481843587</v>
          </cell>
        </row>
      </sheetData>
      <sheetData sheetId="1">
        <row r="22">
          <cell r="E22">
            <v>198.33143831819794</v>
          </cell>
        </row>
        <row r="52">
          <cell r="E52">
            <v>1962.4997084224544</v>
          </cell>
        </row>
        <row r="80">
          <cell r="E80">
            <v>4512.4969802819551</v>
          </cell>
        </row>
      </sheetData>
      <sheetData sheetId="2">
        <row r="25">
          <cell r="E25">
            <v>14812.50335948361</v>
          </cell>
        </row>
        <row r="56">
          <cell r="E56">
            <v>13425.000131250374</v>
          </cell>
        </row>
        <row r="87">
          <cell r="E87">
            <v>9580.0035653333762</v>
          </cell>
        </row>
      </sheetData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Калибр магазина сопр МСР-60,63,"/>
      <sheetName val="Калибр магазина сопр Р33"/>
      <sheetName val="Калибр амперметра пост до 6п "/>
      <sheetName val="Калибр амперметра пост св 6"/>
      <sheetName val="Калибр амперметра кт 0,5"/>
      <sheetName val="Калибр амперметра кт 0,1-0,2"/>
      <sheetName val="калибр вольтм Щ301"/>
      <sheetName val="калибр вольтм однопредельн"/>
      <sheetName val="калибр клещи токоизм  Ц90,Ц91 "/>
      <sheetName val="калибр компл изм Д552"/>
      <sheetName val="калибр компл изм К50, К540,К505"/>
      <sheetName val="калибр мегаомметра М4100, 1101"/>
      <sheetName val="калибр мегаомметров электр ЭСО2"/>
      <sheetName val="Калибр вольтамперфазоинд"/>
      <sheetName val="калибр микроомметра "/>
      <sheetName val="калибр мостов пост тока Р333, М"/>
      <sheetName val="калибр Ретом 11"/>
      <sheetName val="калибр потенциометра"/>
      <sheetName val="калибр вольтметра В3-38,39"/>
      <sheetName val="калибр генератора НЧ с прец. "/>
      <sheetName val="калибр измерителя параметров ВЛ"/>
      <sheetName val="калибр измерит параметров реле"/>
      <sheetName val="калибр осциллографа скоростн"/>
      <sheetName val="калибр осциллографа 1-канальног"/>
      <sheetName val="калибр осциллографа 2 канальн"/>
      <sheetName val="калибр частотомера электр Ф205"/>
      <sheetName val="калибр мультиметров "/>
      <sheetName val="калибр амперм вольтм кт1-4"/>
      <sheetName val="Амперм пост перем Ц4311"/>
      <sheetName val="Ваттметр"/>
      <sheetName val="ваттметр пост и пер"/>
      <sheetName val="вольтм цифр пост"/>
      <sheetName val="вольтмет В7-16 -35"/>
      <sheetName val="вольтматр Щ4300 "/>
      <sheetName val="вольтметр Р386"/>
      <sheetName val="измеритель заземл"/>
      <sheetName val="заземл фаза-ноль"/>
      <sheetName val="перходн сопротивл "/>
      <sheetName val="киловольметр до 1 кВ"/>
      <sheetName val="клещи для измер мощн"/>
      <sheetName val="клещи цифр"/>
      <sheetName val="магаз сопрот Р327"/>
      <sheetName val="магаз сопрот Р4075-76"/>
      <sheetName val="мост перем тока"/>
      <sheetName val="омметр Ф415"/>
      <sheetName val="прибор универс"/>
      <sheetName val="тестер"/>
      <sheetName val="ИРК-ПРО"/>
      <sheetName val="фазометр кт 05"/>
      <sheetName val="вольтметр В7-16 26"/>
      <sheetName val="генератор Г3-33"/>
      <sheetName val="генератор Г3-112"/>
      <sheetName val="осциллогр НЧ"/>
      <sheetName val="секундом мех"/>
      <sheetName val="секундомер электр"/>
      <sheetName val="указатель уровня"/>
      <sheetName val="частотомер счетн"/>
      <sheetName val="Хакасэнерго"/>
      <sheetName val="Аккредитация СШГЭС"/>
      <sheetName val="Аккредитация БоГЭС 3 работы"/>
      <sheetName val="Аккредитация БоГЭС 1 работа"/>
      <sheetName val="хранение ТМЦДата-Трансфер"/>
    </sheetNames>
    <sheetDataSet>
      <sheetData sheetId="0">
        <row r="11">
          <cell r="A11" t="str">
            <v>Работы по калибровке оборудования</v>
          </cell>
        </row>
      </sheetData>
      <sheetData sheetId="1">
        <row r="21">
          <cell r="C21">
            <v>1590.0040967366417</v>
          </cell>
        </row>
      </sheetData>
      <sheetData sheetId="2">
        <row r="21">
          <cell r="C21">
            <v>858.33460492175368</v>
          </cell>
        </row>
      </sheetData>
      <sheetData sheetId="3">
        <row r="21">
          <cell r="C21">
            <v>1274.9966183755143</v>
          </cell>
        </row>
      </sheetData>
      <sheetData sheetId="4">
        <row r="21">
          <cell r="C21">
            <v>1403.3318908607309</v>
          </cell>
        </row>
      </sheetData>
      <sheetData sheetId="5">
        <row r="21">
          <cell r="C21">
            <v>1104.1721603057995</v>
          </cell>
        </row>
      </sheetData>
      <sheetData sheetId="6">
        <row r="21">
          <cell r="C21">
            <v>1590.0040967366408</v>
          </cell>
        </row>
      </sheetData>
      <sheetData sheetId="7">
        <row r="21">
          <cell r="C21">
            <v>2635.0022813067731</v>
          </cell>
        </row>
      </sheetData>
      <sheetData sheetId="8">
        <row r="21">
          <cell r="C21">
            <v>1217.4988284238432</v>
          </cell>
        </row>
      </sheetData>
      <sheetData sheetId="9">
        <row r="21">
          <cell r="C21">
            <v>673.334839485462</v>
          </cell>
        </row>
      </sheetData>
      <sheetData sheetId="10">
        <row r="21">
          <cell r="C21">
            <v>3064.1727287854128</v>
          </cell>
        </row>
      </sheetData>
      <sheetData sheetId="11">
        <row r="21">
          <cell r="C21">
            <v>2935.8325542602729</v>
          </cell>
        </row>
      </sheetData>
      <sheetData sheetId="12">
        <row r="21">
          <cell r="C21">
            <v>615.00103156372597</v>
          </cell>
        </row>
      </sheetData>
      <sheetData sheetId="13">
        <row r="21">
          <cell r="C21">
            <v>973.33402279217853</v>
          </cell>
        </row>
      </sheetData>
      <sheetData sheetId="14">
        <row r="21">
          <cell r="C21">
            <v>1531.6693426945271</v>
          </cell>
        </row>
      </sheetData>
      <sheetData sheetId="15">
        <row r="21">
          <cell r="C21">
            <v>1044.1673380942786</v>
          </cell>
        </row>
      </sheetData>
      <sheetData sheetId="16">
        <row r="21">
          <cell r="C21">
            <v>1532.4973426945271</v>
          </cell>
        </row>
      </sheetData>
      <sheetData sheetId="17">
        <row r="21">
          <cell r="C21">
            <v>3306.6656973553099</v>
          </cell>
        </row>
      </sheetData>
      <sheetData sheetId="18">
        <row r="21">
          <cell r="C21">
            <v>1960.8301052937541</v>
          </cell>
        </row>
      </sheetData>
      <sheetData sheetId="19">
        <row r="21">
          <cell r="C21">
            <v>1717.4982676039674</v>
          </cell>
        </row>
      </sheetData>
      <sheetData sheetId="20">
        <row r="21">
          <cell r="C21">
            <v>2635.0022813067731</v>
          </cell>
        </row>
      </sheetData>
      <sheetData sheetId="21">
        <row r="21">
          <cell r="C21">
            <v>3553.333896579828</v>
          </cell>
        </row>
      </sheetData>
      <sheetData sheetId="22">
        <row r="21">
          <cell r="C21">
            <v>917.49708201295857</v>
          </cell>
        </row>
      </sheetData>
      <sheetData sheetId="23">
        <row r="21">
          <cell r="C21">
            <v>4165.833460222022</v>
          </cell>
        </row>
      </sheetData>
      <sheetData sheetId="24">
        <row r="21">
          <cell r="C21">
            <v>2079.9970010512088</v>
          </cell>
        </row>
      </sheetData>
      <sheetData sheetId="25">
        <row r="21">
          <cell r="C21">
            <v>3180.0007787978789</v>
          </cell>
        </row>
      </sheetData>
      <sheetData sheetId="26">
        <row r="21">
          <cell r="C21">
            <v>915.00158201295949</v>
          </cell>
        </row>
      </sheetData>
      <sheetData sheetId="27">
        <row r="21">
          <cell r="C21">
            <v>1103.3340820256328</v>
          </cell>
        </row>
      </sheetData>
      <sheetData sheetId="28">
        <row r="21">
          <cell r="C21">
            <v>244.16977015845976</v>
          </cell>
        </row>
      </sheetData>
      <sheetData sheetId="29">
        <row r="21">
          <cell r="C21">
            <v>1589.9990644824829</v>
          </cell>
        </row>
      </sheetData>
      <sheetData sheetId="30">
        <row r="21">
          <cell r="C21">
            <v>544.99737823787325</v>
          </cell>
        </row>
      </sheetData>
      <sheetData sheetId="31">
        <row r="21">
          <cell r="C21">
            <v>2320.8342890508275</v>
          </cell>
        </row>
      </sheetData>
      <sheetData sheetId="32">
        <row r="21">
          <cell r="C21">
            <v>1717.4982676039674</v>
          </cell>
        </row>
      </sheetData>
      <sheetData sheetId="33">
        <row r="21">
          <cell r="C21">
            <v>2634.1650813067731</v>
          </cell>
        </row>
      </sheetData>
      <sheetData sheetId="34">
        <row r="21">
          <cell r="C21">
            <v>3065.0018787854124</v>
          </cell>
        </row>
      </sheetData>
      <sheetData sheetId="35">
        <row r="21">
          <cell r="C21">
            <v>2566.6703405195958</v>
          </cell>
        </row>
      </sheetData>
      <sheetData sheetId="36">
        <row r="21">
          <cell r="C21">
            <v>615.8359102527254</v>
          </cell>
        </row>
      </sheetData>
      <sheetData sheetId="37">
        <row r="21">
          <cell r="C21">
            <v>544.99737823787325</v>
          </cell>
        </row>
      </sheetData>
      <sheetData sheetId="38">
        <row r="21">
          <cell r="C21">
            <v>1045.001684172943</v>
          </cell>
        </row>
      </sheetData>
      <sheetData sheetId="39">
        <row r="21">
          <cell r="C21">
            <v>799.9976695243746</v>
          </cell>
        </row>
      </sheetData>
      <sheetData sheetId="40">
        <row r="21">
          <cell r="C21">
            <v>674.16628948546202</v>
          </cell>
        </row>
      </sheetData>
      <sheetData sheetId="41">
        <row r="21">
          <cell r="C21">
            <v>1230.0035855180308</v>
          </cell>
        </row>
      </sheetData>
      <sheetData sheetId="42">
        <row r="21">
          <cell r="C21">
            <v>1962.5039132387058</v>
          </cell>
        </row>
      </sheetData>
      <sheetData sheetId="43">
        <row r="21">
          <cell r="C21">
            <v>1045.001684172943</v>
          </cell>
        </row>
      </sheetData>
      <sheetData sheetId="44">
        <row r="21">
          <cell r="C21">
            <v>3063.3343787854124</v>
          </cell>
        </row>
      </sheetData>
      <sheetData sheetId="45">
        <row r="21">
          <cell r="C21">
            <v>974.16714826718737</v>
          </cell>
        </row>
      </sheetData>
      <sheetData sheetId="46">
        <row r="21">
          <cell r="C21">
            <v>2634.1702813067732</v>
          </cell>
        </row>
      </sheetData>
      <sheetData sheetId="47">
        <row r="21">
          <cell r="C21">
            <v>974.16541918500718</v>
          </cell>
        </row>
      </sheetData>
      <sheetData sheetId="48">
        <row r="21">
          <cell r="C21">
            <v>2635.0022813067735</v>
          </cell>
        </row>
      </sheetData>
      <sheetData sheetId="49">
        <row r="21">
          <cell r="C21">
            <v>1775.0009531858341</v>
          </cell>
        </row>
      </sheetData>
      <sheetData sheetId="50">
        <row r="21">
          <cell r="C21">
            <v>2145.8345766001557</v>
          </cell>
        </row>
      </sheetData>
      <sheetData sheetId="51">
        <row r="21">
          <cell r="C21">
            <v>1589.9990644824829</v>
          </cell>
        </row>
      </sheetData>
      <sheetData sheetId="52">
        <row r="21">
          <cell r="C21">
            <v>2321.6697890508276</v>
          </cell>
        </row>
      </sheetData>
      <sheetData sheetId="53">
        <row r="21">
          <cell r="C21">
            <v>2078.3349784258749</v>
          </cell>
        </row>
      </sheetData>
      <sheetData sheetId="54">
        <row r="21">
          <cell r="C21">
            <v>300.83290172301895</v>
          </cell>
        </row>
      </sheetData>
      <sheetData sheetId="55">
        <row r="21">
          <cell r="C21">
            <v>372.50220077298161</v>
          </cell>
        </row>
      </sheetData>
      <sheetData sheetId="56">
        <row r="21">
          <cell r="C21">
            <v>4711.6653191144942</v>
          </cell>
        </row>
      </sheetData>
      <sheetData sheetId="57">
        <row r="21">
          <cell r="C21">
            <v>1532.4973426945271</v>
          </cell>
        </row>
      </sheetData>
      <sheetData sheetId="58"/>
      <sheetData sheetId="59"/>
      <sheetData sheetId="60"/>
      <sheetData sheetId="61"/>
      <sheetData sheetId="6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ип 4-2(16)"/>
      <sheetName val="Сип 4-4(16)"/>
      <sheetName val="одноф. "/>
      <sheetName val="одноф. в шкафу ПВХ"/>
      <sheetName val="одноф. в металл шкафу "/>
      <sheetName val="3-хфаз"/>
      <sheetName val="3-х фаз, в шкафу ПВХ "/>
      <sheetName val="3-х фаз, в металл шкафу "/>
      <sheetName val="3-хфаз трансф"/>
      <sheetName val="3-х фаз трансф в выносн шкафу"/>
      <sheetName val="заменамонтаж "/>
      <sheetName val="уст сн замена тр тока 0,4 кВ"/>
      <sheetName val="уст сн замена измер ТТ 6,10"/>
      <sheetName val="Лист2"/>
    </sheetNames>
    <sheetDataSet>
      <sheetData sheetId="0">
        <row r="13">
          <cell r="C13">
            <v>2389.1677696503352</v>
          </cell>
        </row>
        <row r="14">
          <cell r="C14">
            <v>3542.4997423490859</v>
          </cell>
        </row>
      </sheetData>
      <sheetData sheetId="1">
        <row r="34">
          <cell r="E34">
            <v>4418.3300556647337</v>
          </cell>
        </row>
      </sheetData>
      <sheetData sheetId="2">
        <row r="34">
          <cell r="E34">
            <v>5649.16705836046</v>
          </cell>
        </row>
      </sheetData>
      <sheetData sheetId="3">
        <row r="32">
          <cell r="E32">
            <v>913.33111840634604</v>
          </cell>
        </row>
      </sheetData>
      <sheetData sheetId="4">
        <row r="33">
          <cell r="E33">
            <v>1756.669650266055</v>
          </cell>
        </row>
      </sheetData>
      <sheetData sheetId="5">
        <row r="33">
          <cell r="E33">
            <v>3409.9958989414722</v>
          </cell>
        </row>
      </sheetData>
      <sheetData sheetId="6">
        <row r="32">
          <cell r="E32">
            <v>1329.1703215340469</v>
          </cell>
        </row>
      </sheetData>
      <sheetData sheetId="7">
        <row r="33">
          <cell r="E33">
            <v>2037.497342931036</v>
          </cell>
        </row>
      </sheetData>
      <sheetData sheetId="8">
        <row r="33">
          <cell r="E33">
            <v>3659.9995890923205</v>
          </cell>
        </row>
      </sheetData>
      <sheetData sheetId="9">
        <row r="32">
          <cell r="E32">
            <v>3448.3328925118794</v>
          </cell>
        </row>
      </sheetData>
      <sheetData sheetId="10">
        <row r="33">
          <cell r="E33">
            <v>6325.8304138005033</v>
          </cell>
        </row>
      </sheetData>
      <sheetData sheetId="11">
        <row r="32">
          <cell r="E32">
            <v>465.83035606378166</v>
          </cell>
        </row>
      </sheetData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ип 4-2(16)"/>
      <sheetName val="Сип 4-4(16)"/>
      <sheetName val="одноф."/>
      <sheetName val="одноф. в шкафу ПВХ"/>
      <sheetName val="одноф. в металл шкафу "/>
      <sheetName val="3-хфаз"/>
      <sheetName val="3-х фаз, в шкафу ПВХ "/>
      <sheetName val="3-х фаз, в металл шкафу "/>
      <sheetName val="3-хфаз трансф"/>
      <sheetName val="3-х фаз трансф в выносн шкафу"/>
      <sheetName val="Лист1"/>
    </sheetNames>
    <sheetDataSet>
      <sheetData sheetId="0">
        <row r="34">
          <cell r="E34">
            <v>5145.0025637785066</v>
          </cell>
        </row>
      </sheetData>
      <sheetData sheetId="1">
        <row r="34">
          <cell r="E34">
            <v>6937.5002485745517</v>
          </cell>
        </row>
      </sheetData>
      <sheetData sheetId="2">
        <row r="33">
          <cell r="E33">
            <v>1497.5037939718636</v>
          </cell>
        </row>
      </sheetData>
      <sheetData sheetId="3">
        <row r="34">
          <cell r="E34">
            <v>2826.6653405790066</v>
          </cell>
        </row>
      </sheetData>
      <sheetData sheetId="4">
        <row r="34">
          <cell r="E34">
            <v>5224.9985792184643</v>
          </cell>
        </row>
      </sheetData>
      <sheetData sheetId="5">
        <row r="33">
          <cell r="E33">
            <v>3604.9972480578108</v>
          </cell>
        </row>
      </sheetData>
      <sheetData sheetId="6">
        <row r="34">
          <cell r="E34">
            <v>5980.8320615362554</v>
          </cell>
        </row>
      </sheetData>
      <sheetData sheetId="7">
        <row r="34">
          <cell r="E34">
            <v>9266.6653085775215</v>
          </cell>
        </row>
      </sheetData>
      <sheetData sheetId="8">
        <row r="33">
          <cell r="E33">
            <v>7190.003568703095</v>
          </cell>
        </row>
      </sheetData>
      <sheetData sheetId="9">
        <row r="34">
          <cell r="E34">
            <v>19623.334512212674</v>
          </cell>
        </row>
      </sheetData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перечень "/>
      <sheetName val="Сип 4-2(16) за 30м"/>
      <sheetName val="Сип 4-2(17) за 35м"/>
      <sheetName val="Сип 4-2(17) за 40м "/>
      <sheetName val="Сип 4-2(17) за 45м"/>
      <sheetName val="Сип 4-2(17) за 50м"/>
      <sheetName val="Сип 4-4(16) за 30м"/>
      <sheetName val="Сип 4-4(16) за 35м"/>
      <sheetName val="Сип 4-4(16) за 40м"/>
      <sheetName val="Сип 4-4(16) за 45м"/>
      <sheetName val="Сип 4-4(16) за 50м"/>
    </sheetNames>
    <sheetDataSet>
      <sheetData sheetId="0">
        <row r="2">
          <cell r="C2">
            <v>5426.6702850656393</v>
          </cell>
        </row>
        <row r="3">
          <cell r="C3">
            <v>5570.8312858799563</v>
          </cell>
        </row>
        <row r="4">
          <cell r="C4">
            <v>5715.0032019485088</v>
          </cell>
        </row>
        <row r="5">
          <cell r="C5">
            <v>5862.5025756441783</v>
          </cell>
        </row>
        <row r="6">
          <cell r="C6">
            <v>6004.9967668730051</v>
          </cell>
        </row>
        <row r="7">
          <cell r="C7">
            <v>7378.3341933042184</v>
          </cell>
        </row>
        <row r="8">
          <cell r="C8">
            <v>7637.5006923168967</v>
          </cell>
        </row>
        <row r="9">
          <cell r="C9">
            <v>7887.4991294160964</v>
          </cell>
        </row>
        <row r="10">
          <cell r="C10">
            <v>8150.8307669635587</v>
          </cell>
        </row>
        <row r="11">
          <cell r="C11">
            <v>8407.4973197652616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ип 4-2(16)"/>
      <sheetName val="Сип 4-4(16)"/>
      <sheetName val="одноф. "/>
      <sheetName val="одноф. в шкафу ПВХ"/>
      <sheetName val="одноф. в металл шкафу "/>
      <sheetName val="3-хфаз"/>
      <sheetName val="3-х фаз, в шкафу ПВХ "/>
      <sheetName val="3-х фаз, в металл шкафу "/>
      <sheetName val="3-хфаз трансф"/>
      <sheetName val="3-х фаз трансф в выносн шкафу"/>
      <sheetName val="Лист1"/>
    </sheetNames>
    <sheetDataSet>
      <sheetData sheetId="0">
        <row r="33">
          <cell r="E33">
            <v>2444.165041376169</v>
          </cell>
        </row>
      </sheetData>
      <sheetData sheetId="1">
        <row r="33">
          <cell r="E33">
            <v>2840.0000159347464</v>
          </cell>
        </row>
      </sheetData>
      <sheetData sheetId="2">
        <row r="31">
          <cell r="E31">
            <v>601.66989139190355</v>
          </cell>
        </row>
      </sheetData>
      <sheetData sheetId="3">
        <row r="32">
          <cell r="E32">
            <v>1421.6701183985447</v>
          </cell>
        </row>
      </sheetData>
      <sheetData sheetId="4">
        <row r="32">
          <cell r="E32">
            <v>2123.3353776643962</v>
          </cell>
        </row>
      </sheetData>
      <sheetData sheetId="5">
        <row r="31">
          <cell r="E31">
            <v>842.49887403949901</v>
          </cell>
        </row>
      </sheetData>
      <sheetData sheetId="6">
        <row r="32">
          <cell r="E32">
            <v>1647.5032516720958</v>
          </cell>
        </row>
      </sheetData>
      <sheetData sheetId="7">
        <row r="32">
          <cell r="E32">
            <v>2293.3316779180855</v>
          </cell>
        </row>
      </sheetData>
      <sheetData sheetId="8">
        <row r="31">
          <cell r="E31">
            <v>2604.1686037260265</v>
          </cell>
        </row>
      </sheetData>
      <sheetData sheetId="9">
        <row r="32">
          <cell r="E32">
            <v>4828.3342029106561</v>
          </cell>
        </row>
      </sheetData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ноф."/>
      <sheetName val="одноф. в шкафу ПВХ"/>
      <sheetName val="одноф. в металл шкафу "/>
      <sheetName val="3-хфаз"/>
      <sheetName val="3-х фаз, в шкафу ПВХ "/>
      <sheetName val="3-х фаз, в металл шкафу "/>
      <sheetName val="3-хфаз трансф"/>
      <sheetName val="3-х фаз трансф в выносн шкафу"/>
    </sheetNames>
    <sheetDataSet>
      <sheetData sheetId="0">
        <row r="26">
          <cell r="E26">
            <v>961.66577992007637</v>
          </cell>
        </row>
      </sheetData>
      <sheetData sheetId="1">
        <row r="27">
          <cell r="E27">
            <v>2271.6701347797302</v>
          </cell>
        </row>
      </sheetData>
      <sheetData sheetId="2">
        <row r="27">
          <cell r="E27">
            <v>3714.1700998900742</v>
          </cell>
        </row>
      </sheetData>
      <sheetData sheetId="3">
        <row r="26">
          <cell r="E26">
            <v>2895.8341689851009</v>
          </cell>
        </row>
      </sheetData>
      <sheetData sheetId="4">
        <row r="27">
          <cell r="E27">
            <v>4468.3335296169171</v>
          </cell>
        </row>
      </sheetData>
      <sheetData sheetId="5">
        <row r="27">
          <cell r="E27">
            <v>6777.499942579042</v>
          </cell>
        </row>
      </sheetData>
      <sheetData sheetId="6">
        <row r="26">
          <cell r="E26">
            <v>4656.6703735739256</v>
          </cell>
        </row>
      </sheetData>
      <sheetData sheetId="7">
        <row r="27">
          <cell r="E27">
            <v>6880.0018119404467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ноф. "/>
      <sheetName val="одноф. в шкафу ПВХ"/>
      <sheetName val="одноф. в металл шкафу "/>
      <sheetName val="3-хфаз"/>
      <sheetName val="3-х фаз, в шкафу ПВХ "/>
      <sheetName val="3-х фаз, в металл шкафу "/>
      <sheetName val="3-хфаз трансф"/>
      <sheetName val="3-х фаз трансф в выносн шкафу"/>
      <sheetName val="Лист1"/>
    </sheetNames>
    <sheetDataSet>
      <sheetData sheetId="0">
        <row r="25">
          <cell r="E25">
            <v>379.1678769637075</v>
          </cell>
        </row>
      </sheetData>
      <sheetData sheetId="1">
        <row r="26">
          <cell r="E26">
            <v>1198.3293017611168</v>
          </cell>
        </row>
      </sheetData>
      <sheetData sheetId="2">
        <row r="26">
          <cell r="E26">
            <v>1900.8345610269675</v>
          </cell>
        </row>
      </sheetData>
      <sheetData sheetId="3">
        <row r="25">
          <cell r="E25">
            <v>620.83396502918811</v>
          </cell>
        </row>
      </sheetData>
      <sheetData sheetId="4">
        <row r="26">
          <cell r="E26">
            <v>1423.3318850346689</v>
          </cell>
        </row>
      </sheetData>
      <sheetData sheetId="5">
        <row r="26">
          <cell r="E26">
            <v>2070.8341189077755</v>
          </cell>
        </row>
      </sheetData>
      <sheetData sheetId="6">
        <row r="25">
          <cell r="E25">
            <v>2379.9972370885994</v>
          </cell>
        </row>
      </sheetData>
      <sheetData sheetId="7">
        <row r="26">
          <cell r="E26">
            <v>4604.9994862732283</v>
          </cell>
        </row>
      </sheetData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жД сч трансф включ без СИП "/>
      <sheetName val="МжД транф. включ с СИП"/>
      <sheetName val="МжД прямого вкл без СИП"/>
      <sheetName val="МжД сч прям включения  с СИП"/>
      <sheetName val="Установка 3-ф  сч(вкл стои сч  "/>
      <sheetName val="материалы"/>
      <sheetName val="10754"/>
    </sheetNames>
    <sheetDataSet>
      <sheetData sheetId="0">
        <row r="184">
          <cell r="E184">
            <v>19940.001906637815</v>
          </cell>
        </row>
      </sheetData>
      <sheetData sheetId="1">
        <row r="138">
          <cell r="E138">
            <v>21847.497219113495</v>
          </cell>
        </row>
      </sheetData>
      <sheetData sheetId="2">
        <row r="138">
          <cell r="G138">
            <v>15188.334276068557</v>
          </cell>
        </row>
      </sheetData>
      <sheetData sheetId="3">
        <row r="138">
          <cell r="E138">
            <v>17104.170239830215</v>
          </cell>
        </row>
      </sheetData>
      <sheetData sheetId="4">
        <row r="138">
          <cell r="G138">
            <v>9671.6688015155232</v>
          </cell>
        </row>
      </sheetData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7">
          <cell r="E37">
            <v>19306.000976156607</v>
          </cell>
        </row>
        <row r="38">
          <cell r="E38">
            <v>21154.001511024613</v>
          </cell>
        </row>
        <row r="39">
          <cell r="E39">
            <v>14704.996296056292</v>
          </cell>
        </row>
        <row r="40">
          <cell r="E40">
            <v>16561.009173888149</v>
          </cell>
        </row>
        <row r="41">
          <cell r="E41">
            <v>9364.4814614758943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Лист2"/>
      <sheetName val="Лист3"/>
    </sheetNames>
    <sheetDataSet>
      <sheetData sheetId="0">
        <row r="12">
          <cell r="B12" t="str">
            <v>Испытание кабеля прибором УПК</v>
          </cell>
          <cell r="E12">
            <v>5077</v>
          </cell>
        </row>
        <row r="13">
          <cell r="B13" t="str">
            <v>Измерение сопротивления изоляции мегомметром КЛ 6 КВ перед включением</v>
          </cell>
          <cell r="E13">
            <v>1942.9995373485624</v>
          </cell>
        </row>
        <row r="14">
          <cell r="B14" t="str">
            <v>Проверка фазировки одного кабеля 0,4-10 кВ</v>
          </cell>
          <cell r="E14">
            <v>2821</v>
          </cell>
        </row>
        <row r="15">
          <cell r="B15" t="str">
            <v>Испытание изоляции электрооборудования ТП, РП, ПС  (одной ячейки)</v>
          </cell>
          <cell r="E15">
            <v>3640.9999999999991</v>
          </cell>
        </row>
        <row r="16">
          <cell r="B16" t="str">
            <v>Испытание трансформаторного масла в оборудовании 110 кВ (1 проба)</v>
          </cell>
          <cell r="E16">
            <v>6527.9999999999982</v>
          </cell>
        </row>
        <row r="17">
          <cell r="B17" t="str">
            <v>Испытание трансформаторного масла в оборудовании до 35 кВ (1 проба)</v>
          </cell>
          <cell r="E17">
            <v>3764</v>
          </cell>
        </row>
        <row r="18">
          <cell r="B18" t="str">
            <v>Испытание яющего устройства</v>
          </cell>
          <cell r="E18">
            <v>4381</v>
          </cell>
        </row>
        <row r="19">
          <cell r="B19" t="str">
            <v>Испытание средств защиты (диэлектрические перчатки, боты, калоши (1 пара), коврики) повышенным напряжением</v>
          </cell>
          <cell r="E19">
            <v>313</v>
          </cell>
        </row>
        <row r="20">
          <cell r="B20" t="str">
            <v xml:space="preserve">Испытание изолирующей штанги повышенным напряжением  до 35 кВ </v>
          </cell>
          <cell r="E20">
            <v>437</v>
          </cell>
        </row>
        <row r="21">
          <cell r="B21" t="str">
            <v>Испытание  изолирующей штанги повышенным напряжением от 35 кВ до 110 кВ</v>
          </cell>
          <cell r="E21">
            <v>627.99999999999989</v>
          </cell>
        </row>
        <row r="22">
          <cell r="B22" t="str">
            <v>Испытание указателя напряжения повышенным напряжением до 1 кВ</v>
          </cell>
          <cell r="E22">
            <v>437.00000000000006</v>
          </cell>
        </row>
        <row r="23">
          <cell r="B23" t="str">
            <v>Испытание указателя напряжения повышенным напряжением  2-35 кВ</v>
          </cell>
          <cell r="E23">
            <v>628</v>
          </cell>
        </row>
        <row r="24">
          <cell r="B24" t="str">
            <v>Испытание указателя напряжения для проверки совпадения фаз 6-10 кВ</v>
          </cell>
          <cell r="E24">
            <v>627.99999999999989</v>
          </cell>
        </row>
        <row r="25">
          <cell r="B25" t="str">
            <v>Испытание изолирующих накладок до 15 кВ, слесарно-монтажного инструмента с изолирующими рукоятками повышенным напряжением</v>
          </cell>
          <cell r="E25">
            <v>246</v>
          </cell>
        </row>
        <row r="26">
          <cell r="B26" t="str">
            <v>Испытание изолирующих и электроизмерительных клещей до 1000 В повышенным напряжением</v>
          </cell>
          <cell r="E26">
            <v>382.00000000000011</v>
          </cell>
        </row>
        <row r="27">
          <cell r="B27" t="str">
            <v>Испытание изолирующих и электроизмерительных клещей 2-35 кВ повышенным напряжением</v>
          </cell>
          <cell r="E27">
            <v>505.99999999999977</v>
          </cell>
        </row>
        <row r="28">
          <cell r="B28" t="str">
            <v>Испытание изолирующей части электроизмерительных клещей 6-10 кВ</v>
          </cell>
          <cell r="E28">
            <v>382</v>
          </cell>
        </row>
        <row r="29">
          <cell r="B29" t="str">
            <v>Испытание кабеля повышенным напряжением</v>
          </cell>
          <cell r="E29">
            <v>6032.0000000000045</v>
          </cell>
        </row>
        <row r="30">
          <cell r="B30" t="str">
            <v>Проверка изоляции мегомметром КЛ 0,4-6-10 кВ</v>
          </cell>
          <cell r="E30">
            <v>8030.9999999999991</v>
          </cell>
        </row>
        <row r="31">
          <cell r="B31" t="str">
            <v>Измерение и испытание изоляции силовой и осветительной сети (1 измерение)</v>
          </cell>
          <cell r="E31">
            <v>1124.0000000000005</v>
          </cell>
        </row>
        <row r="32">
          <cell r="B32" t="str">
            <v>Измерение полного сопротивления петли фаза-нуль</v>
          </cell>
          <cell r="E32">
            <v>1898.9999999999991</v>
          </cell>
        </row>
        <row r="33">
          <cell r="B33" t="str">
            <v>Определение места повреждения кабеля до 1 кВ</v>
          </cell>
          <cell r="E33">
            <v>11019.003888888838</v>
          </cell>
        </row>
        <row r="34">
          <cell r="B34" t="str">
            <v>Определение места повреждения кабеля 6-20 кВ</v>
          </cell>
          <cell r="E34">
            <v>12795.999999999998</v>
          </cell>
        </row>
        <row r="35">
          <cell r="B35" t="str">
            <v>Проверка соединений заземлителей с заземляемыми элементами (на 100 точек)</v>
          </cell>
          <cell r="E35">
            <v>3010.0000000000023</v>
          </cell>
        </row>
        <row r="36">
          <cell r="B36" t="str">
            <v>Определение трассы кабельной линии</v>
          </cell>
          <cell r="E36">
            <v>7098</v>
          </cell>
        </row>
        <row r="37">
          <cell r="B37" t="str">
            <v>Ремонт предохранителя ПК-10</v>
          </cell>
          <cell r="E37">
            <v>876</v>
          </cell>
        </row>
        <row r="38">
          <cell r="B38" t="str">
            <v>Сушка 1 тонны трансформаторного масла</v>
          </cell>
          <cell r="E38">
            <v>4270.0000000000009</v>
          </cell>
        </row>
        <row r="39">
          <cell r="B39" t="str">
            <v>Хроматографический анализ трансформаторного масла</v>
          </cell>
          <cell r="E39">
            <v>4032.9999999999991</v>
          </cell>
        </row>
        <row r="40">
          <cell r="B40" t="str">
            <v>Хроматографический анализ трансформаторного масла с учетом трудозатрат, регламентируемых ЭСЕро-04-08-2007</v>
          </cell>
          <cell r="E40">
            <v>8853.9999999999964</v>
          </cell>
        </row>
        <row r="41">
          <cell r="B41" t="str">
            <v>Согласование земельных участков под строительство (вариант 1, если нет замечаний по проекту)</v>
          </cell>
          <cell r="E41">
            <v>1011</v>
          </cell>
        </row>
        <row r="42">
          <cell r="B42" t="str">
            <v>Согласование земельных участков под строительство (вариант 2, если есть замечания по проекту)</v>
          </cell>
          <cell r="E42">
            <v>1506.0000000000002</v>
          </cell>
        </row>
        <row r="43">
          <cell r="B43" t="str">
            <v>Согласование земельных участков под строительство (вариант 3, если требуется выезд на место)</v>
          </cell>
          <cell r="E43">
            <v>7673</v>
          </cell>
        </row>
        <row r="44">
          <cell r="B44" t="str">
            <v>Согласование проектов на энергообъекты для заявителей с максимальной мощностью более 150 кВт</v>
          </cell>
          <cell r="E44">
            <v>3518.0000000000018</v>
          </cell>
        </row>
        <row r="45">
          <cell r="B45" t="str">
            <v>Допуск персонала для работы в электроустановках до 10 кВ</v>
          </cell>
          <cell r="E45">
            <v>9730</v>
          </cell>
        </row>
        <row r="46">
          <cell r="B46" t="str">
            <v xml:space="preserve">Допуск персонала для работы в охранной зоне ВЛ </v>
          </cell>
          <cell r="E46">
            <v>10808</v>
          </cell>
        </row>
        <row r="47">
          <cell r="B47" t="str">
            <v>Технический осмотр (обследование) присоединяемых энергопринимающих устройств</v>
          </cell>
          <cell r="E47">
            <v>3202.0000000000009</v>
          </cell>
        </row>
        <row r="48">
          <cell r="B48" t="str">
            <v>Отключение (включение) ВЛ, ТП для обеспечения безопасной работы</v>
          </cell>
          <cell r="E48">
            <v>741.00000000000034</v>
          </cell>
        </row>
        <row r="49">
          <cell r="B49" t="str">
            <v>Согласование заявки от потребителей на проведение внеплановых работ по отключению энергообъектов</v>
          </cell>
          <cell r="E49">
            <v>6842.9999999999991</v>
          </cell>
        </row>
        <row r="50">
          <cell r="B50" t="str">
            <v>Отключение (подключение) индивидуальных потребителей для сезонных работ (при расстоянии до 15 км)</v>
          </cell>
          <cell r="E50">
            <v>2876.9999999999986</v>
          </cell>
        </row>
        <row r="51">
          <cell r="B51" t="str">
            <v xml:space="preserve">Отключение  (подключение) индивидуальных потребителей для сезонных работ (при расстоянии свыше 15 км) </v>
          </cell>
          <cell r="E51">
            <v>3450</v>
          </cell>
        </row>
        <row r="52">
          <cell r="B52" t="str">
            <v>Проверка выполнения схемы электроснабжения и подготовка акта выполненных работ для напряжения 0,4 - 1 кВ ( в расчете за 1 кВт)  до 100 кВт включительно</v>
          </cell>
          <cell r="E52">
            <v>112.00000000000003</v>
          </cell>
        </row>
        <row r="53">
          <cell r="B53" t="str">
            <v xml:space="preserve">Проверка выполнения схемы электроснабжения и подготовка акта выполненных работ для напряжения 6 - 10 кВ ( в расчете за 1 кВт) от 30 кВт </v>
          </cell>
          <cell r="E53">
            <v>191</v>
          </cell>
        </row>
        <row r="54">
          <cell r="B54" t="str">
            <v>Вынос деревянной одностоечной опоры с железобетонной приставкой на другое место ВЛ 10 кВ за услугу</v>
          </cell>
          <cell r="E54">
            <v>11183</v>
          </cell>
        </row>
        <row r="55">
          <cell r="B55" t="str">
            <v>Вынос одностоечной опоры с железобетонной приставкой на другое место ВЛ 0,4 кВ за услугу</v>
          </cell>
          <cell r="E55">
            <v>12562</v>
          </cell>
        </row>
        <row r="56">
          <cell r="B56" t="str">
            <v>Замена 1 железобетонной приставки ВЛ 0,4 кВ за услугу</v>
          </cell>
          <cell r="E56">
            <v>10899</v>
          </cell>
        </row>
        <row r="57">
          <cell r="B57" t="str">
            <v>Замена 1 железобетонной приставки ВЛ 10кВза услугу</v>
          </cell>
          <cell r="E57">
            <v>11438</v>
          </cell>
        </row>
        <row r="58">
          <cell r="B58" t="str">
            <v>Замена 1 км провода марки А-50 на ВЛ 0,4 кВ, при количестве опор на 1 км не более 22 шт, при отсутствии переходов за услугу</v>
          </cell>
          <cell r="E58">
            <v>71234</v>
          </cell>
        </row>
        <row r="59">
          <cell r="B59" t="str">
            <v>Стоимость установки опоры 0,4 кВ за услугу</v>
          </cell>
          <cell r="E59">
            <v>9775</v>
          </cell>
        </row>
        <row r="60">
          <cell r="B60" t="str">
            <v>Установка 1 ж/бетонной приставки ВЛ-0,4 кВ за услугу</v>
          </cell>
          <cell r="E60">
            <v>7673.9999999999982</v>
          </cell>
        </row>
        <row r="61">
          <cell r="B61" t="str">
            <v>Установка железобетонной приставки ВЛ 10 кВ      за услугу</v>
          </cell>
          <cell r="E61">
            <v>7921.0000000000009</v>
          </cell>
        </row>
        <row r="62">
          <cell r="B62" t="str">
            <v>Стоимость количественного анализа серной кислоты</v>
          </cell>
          <cell r="E62">
            <v>1067.0000000000002</v>
          </cell>
        </row>
        <row r="63">
          <cell r="B63" t="str">
            <v>Стоимость качественного анализа дистиллированной воды</v>
          </cell>
          <cell r="E63">
            <v>943.00000000000057</v>
          </cell>
        </row>
        <row r="64">
          <cell r="B64" t="str">
            <v>Выдача дубликатов технических условий или новых технических условий в отношении ранее присоединенных энергопринимающих устройств (с выдачей акта об осуществлении технологического присоединения, акта о разграничении балансовой принадлежности электрических сетей и акта о разграничении эксплуатационной ответтсвенности сторон)</v>
          </cell>
          <cell r="E64">
            <v>1000</v>
          </cell>
        </row>
        <row r="65">
          <cell r="B65" t="str">
            <v>Изготовление ксерокопий документов (за 1 лист)</v>
          </cell>
          <cell r="E65">
            <v>4.9999999999999991</v>
          </cell>
        </row>
        <row r="66">
          <cell r="B66" t="str">
            <v xml:space="preserve">Стоимость изготовления одного фазного электрода для водогрейного котла                                                                                                                    </v>
          </cell>
          <cell r="E66">
            <v>933.00000000000045</v>
          </cell>
        </row>
        <row r="67">
          <cell r="B67" t="str">
            <v xml:space="preserve">Стоимость изготовления фторопластовой шайбы водогрейного электрокотла </v>
          </cell>
          <cell r="E67">
            <v>494.00000000000006</v>
          </cell>
        </row>
        <row r="68">
          <cell r="B68" t="str">
            <v xml:space="preserve">Стоимость изготовления и запрессовки втулки насоса  </v>
          </cell>
          <cell r="E68">
            <v>5777</v>
          </cell>
        </row>
        <row r="69">
          <cell r="B69" t="str">
            <v>Стоимость 1 ч/час работы электромонтера 6 разряда при осуществлении контроля за работой сторонних организаций на объектах электросетевого хозяйства филиала ОАО "МРСК Сибири" - "Красноярскэнерго"</v>
          </cell>
          <cell r="E69">
            <v>1067.0000000000002</v>
          </cell>
        </row>
        <row r="70">
          <cell r="B70" t="str">
            <v>Стоимость 1 ч/час работы электромонтера 5 разряда при осуществлении контроля за работой сторонних организаций на объектах электросетевого хозяйства филиала ОАО "МРСК Сибири" - "Красноярскэнерго"</v>
          </cell>
          <cell r="E70">
            <v>933</v>
          </cell>
        </row>
        <row r="71">
          <cell r="B71" t="str">
            <v>Стоимость 1 ч/час работы электромонтера 4 разряда при осуществлении контроля за работой сторонних организаций на объектах электросетевого хозяйства филиала ОАО "МРСК Сибири" - "Красноярскэнерго"</v>
          </cell>
          <cell r="E71">
            <v>809.00000000000023</v>
          </cell>
        </row>
        <row r="72">
          <cell r="B72" t="str">
            <v>Стоимость 1 ч/час работы электромонтера 3 разряда при осуществлении контроля за работой сторонних организаций на объектах электросетевого хозяйства филиала ОАО "МРСК Сибири" - "Красноярскэнерго"</v>
          </cell>
          <cell r="E72">
            <v>697</v>
          </cell>
        </row>
        <row r="73">
          <cell r="B73" t="str">
            <v>Стоимость работ по установке концевой муфты на КЛ 10 кВ (без стоимости муфты)</v>
          </cell>
          <cell r="E73">
            <v>8933.0000000000018</v>
          </cell>
        </row>
        <row r="74">
          <cell r="B74" t="str">
            <v>Стоимость работ по вскрытию грунта для установки соединительной муфты с обратной засыпкой (без стоимости муфты)</v>
          </cell>
          <cell r="E74">
            <v>11819.999999999998</v>
          </cell>
        </row>
        <row r="75">
          <cell r="B75" t="str">
            <v>Стоимость работ по прокладке кабеля до 1 кВ по стене (кирпич / бетон)  за 1 м</v>
          </cell>
          <cell r="E75">
            <v>1066.9999999999998</v>
          </cell>
        </row>
        <row r="76">
          <cell r="B76" t="str">
            <v>Стоимость работ по монтажу щита ЩМП на стене ТП (для  установки эл. счетчика)</v>
          </cell>
          <cell r="E76">
            <v>1370.9999999999995</v>
          </cell>
        </row>
        <row r="77">
          <cell r="B77" t="str">
            <v>Стоимость работ по прокладке кабеля до 1 кВ в кабельном канале в ТП  за  1 м</v>
          </cell>
          <cell r="E77">
            <v>1044.9999999999995</v>
          </cell>
        </row>
        <row r="78">
          <cell r="B78" t="str">
            <v>Стоимость работ по монтажу концевой заделки на кабеле до 1 кВ</v>
          </cell>
          <cell r="E78">
            <v>8314.0000000000073</v>
          </cell>
        </row>
        <row r="79">
          <cell r="B79" t="str">
            <v>Стоимость работ по монтажу соединительной  муфты на кабеле до 1 кВ</v>
          </cell>
          <cell r="E79">
            <v>12483.000000000002</v>
          </cell>
        </row>
        <row r="80">
          <cell r="B80" t="str">
            <v>Стоимость работ по монтажу автоматического выключателя (ВА57-35) в щите ЩМП</v>
          </cell>
          <cell r="E80">
            <v>4157</v>
          </cell>
        </row>
        <row r="81">
          <cell r="B81" t="str">
            <v xml:space="preserve">Стоимость вырубки одного дерева без уборки порубочных остатков без отключения линии электропередачи и без демонтажа проводов </v>
          </cell>
          <cell r="E81">
            <v>2853.9999999999995</v>
          </cell>
        </row>
        <row r="82">
          <cell r="B82" t="str">
            <v xml:space="preserve">Стоимость вырубки одного дерева без уборки порубочных остатков с отключением линии электропередачи и без демонтажа проводов </v>
          </cell>
          <cell r="E82">
            <v>3372.0000000000005</v>
          </cell>
        </row>
        <row r="83">
          <cell r="B83" t="str">
            <v xml:space="preserve">Стоимость вырубки одного дерева с уборкой порубочных остатков без отключения линии электропередачи и без демонтажа проводов </v>
          </cell>
          <cell r="E83">
            <v>5507.0000000000009</v>
          </cell>
        </row>
        <row r="84">
          <cell r="B84" t="str">
            <v xml:space="preserve">Стоимость вырубки одного дерева с уборкой порубочных остатков с отключением линии электропередачи и без демонтажа проводов </v>
          </cell>
          <cell r="E84">
            <v>6056.9999999999982</v>
          </cell>
        </row>
        <row r="85">
          <cell r="B85" t="str">
            <v>Стоимость вырубки одного дерева с уборкой порубочных остатков с отключением линии электропередачи и с демонтажом проводов</v>
          </cell>
          <cell r="E85">
            <v>12173</v>
          </cell>
        </row>
        <row r="86">
          <cell r="B86" t="str">
            <v>Стоимость работ по замене ввода ВЛ 0,4 кВ в частный жилой дом</v>
          </cell>
          <cell r="E86">
            <v>6922.0000000000027</v>
          </cell>
        </row>
        <row r="87">
          <cell r="B87" t="str">
            <v>Стоимость услуг по оформлению заявки на технологическое присоединение</v>
          </cell>
          <cell r="E87">
            <v>236</v>
          </cell>
        </row>
        <row r="88">
          <cell r="B88" t="str">
            <v>Стоимость услуг по распечатке схемы расположения энергопринимающих устройств</v>
          </cell>
          <cell r="E88">
            <v>90</v>
          </cell>
        </row>
        <row r="89">
          <cell r="B89">
            <v>0</v>
          </cell>
          <cell r="E89">
            <v>0</v>
          </cell>
        </row>
        <row r="90">
          <cell r="B90" t="str">
            <v>Автомобиль УАЗ-22069</v>
          </cell>
          <cell r="E90">
            <v>1250.0011798416099</v>
          </cell>
        </row>
        <row r="91">
          <cell r="B91" t="str">
            <v>ГАЗель</v>
          </cell>
          <cell r="E91">
            <v>1136.9972968276857</v>
          </cell>
        </row>
        <row r="92">
          <cell r="B92" t="str">
            <v xml:space="preserve">Автобус, ЛАЗ-695 </v>
          </cell>
          <cell r="E92">
            <v>2172.0000758968772</v>
          </cell>
        </row>
        <row r="93">
          <cell r="B93" t="str">
            <v>ЛАЗ-42021 /АВТОБУС/</v>
          </cell>
          <cell r="E93">
            <v>2583.0010968171987</v>
          </cell>
        </row>
        <row r="94">
          <cell r="B94" t="str">
            <v>ПАЗ 3205</v>
          </cell>
          <cell r="E94">
            <v>1585.9990397217</v>
          </cell>
        </row>
        <row r="95">
          <cell r="B95" t="str">
            <v>Автомобиль УАЗ-39094</v>
          </cell>
          <cell r="E95">
            <v>1290.9993814468016</v>
          </cell>
        </row>
        <row r="96">
          <cell r="B96" t="str">
            <v>Автомобиль ЗИЛ-131 /спец. фургон/</v>
          </cell>
          <cell r="E96">
            <v>2511.0028985536551</v>
          </cell>
        </row>
        <row r="97">
          <cell r="B97" t="str">
            <v xml:space="preserve">Автомобиль УРАЛ-4320 (фургон) </v>
          </cell>
          <cell r="E97">
            <v>2515.9996047689979</v>
          </cell>
        </row>
        <row r="98">
          <cell r="B98" t="str">
            <v>Автомобиль ГАЗ-53 фургон</v>
          </cell>
          <cell r="E98">
            <v>1539.9992153674393</v>
          </cell>
        </row>
        <row r="99">
          <cell r="B99" t="str">
            <v>Автомобиль УАЗ-31514,31512</v>
          </cell>
          <cell r="E99">
            <v>1073.9962198916251</v>
          </cell>
        </row>
        <row r="100">
          <cell r="B100" t="str">
            <v>Автомобиль ГАЗ-"Волга"</v>
          </cell>
          <cell r="E100">
            <v>1002.9951104280069</v>
          </cell>
        </row>
        <row r="101">
          <cell r="B101" t="str">
            <v>Автомобиль легковой ВАЗ-"Жигули"</v>
          </cell>
          <cell r="E101">
            <v>808.99967754429031</v>
          </cell>
        </row>
        <row r="102">
          <cell r="B102" t="str">
            <v>ВАЗ-2109 и модификации</v>
          </cell>
          <cell r="E102">
            <v>897.00230306515823</v>
          </cell>
        </row>
        <row r="103">
          <cell r="B103" t="str">
            <v>УАЗ Патриот</v>
          </cell>
          <cell r="E103">
            <v>1099.9958877053</v>
          </cell>
        </row>
        <row r="104">
          <cell r="B104" t="str">
            <v>Автомобиль ГАЗ-САЗ-(самосвал)</v>
          </cell>
          <cell r="E104">
            <v>989.99762109922278</v>
          </cell>
        </row>
        <row r="105">
          <cell r="B105" t="str">
            <v>Автомобиль ЗИЛ-ММЗ-4502 самосвал</v>
          </cell>
          <cell r="E105">
            <v>1352.001114828154</v>
          </cell>
        </row>
        <row r="106">
          <cell r="B106" t="str">
            <v xml:space="preserve"> МАЗ-cамосвал</v>
          </cell>
          <cell r="E106">
            <v>2310.001521685328</v>
          </cell>
        </row>
        <row r="107">
          <cell r="B107" t="str">
            <v>Автомобиль КАМАЗ самосвал</v>
          </cell>
          <cell r="E107">
            <v>2664.0014852888012</v>
          </cell>
        </row>
        <row r="108">
          <cell r="B108" t="str">
            <v>Автомобиль УРАЛ-5557</v>
          </cell>
          <cell r="E108">
            <v>2530.00031254023</v>
          </cell>
        </row>
        <row r="109">
          <cell r="B109" t="str">
            <v xml:space="preserve">Автомобиль,КРАЗ-256 Б/самосвал/   </v>
          </cell>
          <cell r="E109">
            <v>3566.0000358515299</v>
          </cell>
        </row>
        <row r="110">
          <cell r="B110" t="str">
            <v xml:space="preserve"> ЗИЛ (грузовой,бортовой)</v>
          </cell>
          <cell r="E110">
            <v>1455.0032817351823</v>
          </cell>
        </row>
        <row r="111">
          <cell r="B111" t="str">
            <v xml:space="preserve">Автомобиль ЗИЛ-5 3 01 АО </v>
          </cell>
          <cell r="E111">
            <v>1632.9988695736292</v>
          </cell>
        </row>
        <row r="112">
          <cell r="B112" t="str">
            <v>Автомобиль грузовой,ГАЗель</v>
          </cell>
          <cell r="E112">
            <v>1507.0003501171259</v>
          </cell>
        </row>
        <row r="113">
          <cell r="B113" t="str">
            <v>ГАЗ /БОРТОВОЙ/</v>
          </cell>
          <cell r="E113">
            <v>1571.9989800756098</v>
          </cell>
        </row>
        <row r="114">
          <cell r="B114" t="str">
            <v>Автомобиль,УРАЛ-/грузовой бортовой/</v>
          </cell>
          <cell r="E114">
            <v>2590.0004185428174</v>
          </cell>
        </row>
        <row r="115">
          <cell r="B115" t="str">
            <v>Автомобиль ЗИЛ-131</v>
          </cell>
          <cell r="E115">
            <v>2527.0005152043068</v>
          </cell>
        </row>
        <row r="116">
          <cell r="B116" t="str">
            <v>ЗИЛ-157</v>
          </cell>
          <cell r="E116">
            <v>1861.9988129209371</v>
          </cell>
        </row>
        <row r="117">
          <cell r="B117" t="str">
            <v xml:space="preserve">Автомобиль,УАЗ-3303 /бортовой/ </v>
          </cell>
          <cell r="E117">
            <v>1625.999446038421</v>
          </cell>
        </row>
        <row r="118">
          <cell r="B118" t="str">
            <v>КАМАЗ- /БОРТОВОЙ/</v>
          </cell>
          <cell r="E118">
            <v>2251.0047539387979</v>
          </cell>
        </row>
        <row r="119">
          <cell r="B119" t="str">
            <v>МАЗ-/БОРТОВОЙ/</v>
          </cell>
          <cell r="E119">
            <v>2362.9972039496415</v>
          </cell>
        </row>
        <row r="120">
          <cell r="B120" t="str">
            <v>Автомобиль ГАЗ-66,3308</v>
          </cell>
          <cell r="E120">
            <v>2034.9988526069387</v>
          </cell>
        </row>
        <row r="121">
          <cell r="B121" t="str">
            <v>Автомобиль ЗИЛ-441510</v>
          </cell>
          <cell r="E121">
            <v>2499.0002071946756</v>
          </cell>
        </row>
        <row r="122">
          <cell r="B122" t="str">
            <v>МАЗ- /ТЯГАЧ/</v>
          </cell>
          <cell r="E122">
            <v>3246.9995442307336</v>
          </cell>
        </row>
        <row r="123">
          <cell r="B123" t="str">
            <v>Атомобиль,КАМАЗ- /седельный тягач/</v>
          </cell>
          <cell r="E123">
            <v>2305.0035877519904</v>
          </cell>
        </row>
        <row r="124">
          <cell r="B124" t="str">
            <v xml:space="preserve">  А/машина ЗИЛ 131 лесовоз </v>
          </cell>
          <cell r="E124">
            <v>2681.0010856966719</v>
          </cell>
        </row>
        <row r="125">
          <cell r="B125" t="str">
            <v>Автомобиль,КРАЗ-255 /лесовоз/</v>
          </cell>
          <cell r="E125">
            <v>3192.9990883209912</v>
          </cell>
        </row>
        <row r="126">
          <cell r="B126" t="str">
            <v>Лесовоз УРАЛ 4320</v>
          </cell>
          <cell r="E126">
            <v>2479.9994479408506</v>
          </cell>
        </row>
        <row r="127">
          <cell r="B127" t="str">
            <v>БКМ302Б набазеГАЗ-66-31</v>
          </cell>
          <cell r="E127">
            <v>1653.0007966884705</v>
          </cell>
        </row>
        <row r="128">
          <cell r="B128" t="str">
            <v xml:space="preserve">Автомобиль МРК-750    ЗИЛ-131 </v>
          </cell>
          <cell r="E128">
            <v>2530</v>
          </cell>
        </row>
        <row r="129">
          <cell r="B129" t="str">
            <v>Автокран  5 тонн</v>
          </cell>
          <cell r="E129">
            <v>999.9973010893242</v>
          </cell>
        </row>
        <row r="130">
          <cell r="B130" t="str">
            <v>Автокран 12 тонн</v>
          </cell>
          <cell r="E130">
            <v>1235.9972875113608</v>
          </cell>
        </row>
        <row r="131">
          <cell r="B131" t="str">
            <v>Автокран 16 тонн</v>
          </cell>
          <cell r="E131">
            <v>1550.0016985622312</v>
          </cell>
        </row>
        <row r="132">
          <cell r="B132" t="str">
            <v>Автокран 25 тонн</v>
          </cell>
          <cell r="E132">
            <v>2046.0021726605814</v>
          </cell>
        </row>
        <row r="133">
          <cell r="B133" t="str">
            <v>АВТОПОДЪЁМНИК</v>
          </cell>
          <cell r="E133">
            <v>1303.9998215967448</v>
          </cell>
        </row>
        <row r="134">
          <cell r="B134" t="str">
            <v>Автомоб.ГАЗ-5312 асмашина</v>
          </cell>
          <cell r="E134">
            <v>883.99780961325666</v>
          </cell>
        </row>
        <row r="135">
          <cell r="B135" t="str">
            <v>Трактор МТЗ-80</v>
          </cell>
          <cell r="E135">
            <v>1124.0017132625053</v>
          </cell>
        </row>
        <row r="136">
          <cell r="B136" t="str">
            <v>Бурильно-крановая машина БМ-205 в на базе трактора МТЗ-82</v>
          </cell>
          <cell r="E136">
            <v>1370.9978346610678</v>
          </cell>
        </row>
        <row r="137">
          <cell r="B137" t="str">
            <v>ЗТМ-60</v>
          </cell>
          <cell r="E137">
            <v>1339.9962177388174</v>
          </cell>
        </row>
        <row r="138">
          <cell r="B138" t="str">
            <v>Трактор Т-150К</v>
          </cell>
          <cell r="E138">
            <v>1897.9974389160852</v>
          </cell>
        </row>
        <row r="139">
          <cell r="B139" t="str">
            <v xml:space="preserve">Трактор Т-25А  </v>
          </cell>
          <cell r="E139">
            <v>931.99838498912754</v>
          </cell>
        </row>
        <row r="140">
          <cell r="B140" t="str">
            <v xml:space="preserve">ТРАКТОР К-701,700 </v>
          </cell>
          <cell r="E140">
            <v>2496.997587969488</v>
          </cell>
        </row>
        <row r="141">
          <cell r="B141" t="str">
            <v xml:space="preserve">ТРАКТОР Т-40АМ </v>
          </cell>
          <cell r="E141">
            <v>1000.0021617397224</v>
          </cell>
        </row>
        <row r="142">
          <cell r="B142" t="str">
            <v xml:space="preserve">Трактор ДТ-75  </v>
          </cell>
          <cell r="E142">
            <v>1606.9981158044557</v>
          </cell>
        </row>
        <row r="143">
          <cell r="B143" t="str">
            <v>Бульдозер,</v>
          </cell>
          <cell r="E143">
            <v>2634.9967415913666</v>
          </cell>
        </row>
        <row r="144">
          <cell r="B144" t="str">
            <v>Экскаватор ЭО  0,65м</v>
          </cell>
          <cell r="E144">
            <v>1839.9950244793276</v>
          </cell>
        </row>
        <row r="145">
          <cell r="B145" t="str">
            <v>Экскаватор ЭО 0,25 м</v>
          </cell>
          <cell r="E145">
            <v>1538.9988544793277</v>
          </cell>
        </row>
        <row r="146">
          <cell r="B146" t="str">
            <v>А/кран самоходный</v>
          </cell>
          <cell r="E146">
            <v>1931.997334211728</v>
          </cell>
        </row>
        <row r="147">
          <cell r="B147" t="str">
            <v>Гусеничный тягач ГАЗ-34039</v>
          </cell>
          <cell r="E147">
            <v>2000.0009313793389</v>
          </cell>
        </row>
        <row r="148">
          <cell r="B148" t="str">
            <v>Гусеничный тягач АТС-59</v>
          </cell>
          <cell r="E148">
            <v>8110</v>
          </cell>
        </row>
        <row r="149">
          <cell r="B149" t="str">
            <v>Гусеничный тягач АТС-59</v>
          </cell>
          <cell r="E149">
            <v>7142.9974920164659</v>
          </cell>
        </row>
        <row r="150">
          <cell r="B150" t="str">
            <v>Трал 40 тн</v>
          </cell>
          <cell r="E150">
            <v>3695.003632327393</v>
          </cell>
        </row>
        <row r="151">
          <cell r="B151" t="str">
            <v>Полуприцеп бортовой</v>
          </cell>
          <cell r="E151">
            <v>121.99509229004764</v>
          </cell>
        </row>
        <row r="152">
          <cell r="B152" t="str">
            <v>Прицеп бортовой</v>
          </cell>
          <cell r="E152">
            <v>112.00029032402648</v>
          </cell>
        </row>
        <row r="153">
          <cell r="B153" t="str">
            <v>Автопогрузчик 4014</v>
          </cell>
          <cell r="E153">
            <v>942.0001497971499</v>
          </cell>
        </row>
        <row r="154">
          <cell r="B154" t="str">
            <v>Компрессор ЗИФ -ПВ-5М</v>
          </cell>
          <cell r="E154">
            <v>888.00001441338338</v>
          </cell>
        </row>
        <row r="155">
          <cell r="B155" t="str">
            <v>Дизель-электростанция ЭД-100</v>
          </cell>
          <cell r="E155">
            <v>1814.99935061315</v>
          </cell>
        </row>
        <row r="156">
          <cell r="B156" t="str">
            <v>Прицеп лесовозный ТМЗ-802</v>
          </cell>
          <cell r="E156">
            <v>402.99960026816649</v>
          </cell>
        </row>
        <row r="157">
          <cell r="B157">
            <v>0</v>
          </cell>
          <cell r="E157">
            <v>0</v>
          </cell>
        </row>
        <row r="158">
          <cell r="B158" t="str">
            <v>Стоимость  работ  по составлению однолинейной схемы электроустановки 0,4 кВ с простой и наглядной схемой, 1 точка учета</v>
          </cell>
          <cell r="E158">
            <v>246</v>
          </cell>
        </row>
        <row r="159">
          <cell r="B159" t="str">
            <v xml:space="preserve">Стоимость  работ  по составлению однолинейной схемы электроустановки 0,4 кВ с простой и наглядной схемой, до 3 точек учета </v>
          </cell>
          <cell r="E159">
            <v>494.00000000000006</v>
          </cell>
        </row>
        <row r="160">
          <cell r="B160" t="str">
            <v>Стоимость  работ  по составлению однолинейной схемы электроустановки ВРУ 0,4 кВ 1 точка учета</v>
          </cell>
          <cell r="E160">
            <v>494</v>
          </cell>
        </row>
        <row r="161">
          <cell r="B161" t="str">
            <v xml:space="preserve">Стоимость  работ  по составлению однолинейной схемы электроустановки ВРУ 0,4 кВ от 2 до 3 точек учета </v>
          </cell>
          <cell r="E161">
            <v>932.99999999999977</v>
          </cell>
        </row>
        <row r="162">
          <cell r="B162" t="str">
            <v xml:space="preserve">Стоимость  работ  по составлению однолинейной схемы электроустановки ВРУ 0,4 кВ от 3 до 10 точек учета </v>
          </cell>
          <cell r="E162">
            <v>1887</v>
          </cell>
        </row>
        <row r="163">
          <cell r="B163" t="str">
            <v xml:space="preserve">Стоимость  работ  по составлению однолинейной схемы электроустановки ВРУ 0,4 кВ от 10 до 20 точек учета включительно </v>
          </cell>
          <cell r="E163">
            <v>2820.0000000000009</v>
          </cell>
        </row>
        <row r="164">
          <cell r="B164" t="str">
            <v xml:space="preserve">Стоимость  работ  по составлению однолинейной схемы электроустановки ВРУ 0,4 кВ более 20 точек учета </v>
          </cell>
          <cell r="E164">
            <v>3764.0013666724876</v>
          </cell>
        </row>
        <row r="165">
          <cell r="B165">
            <v>0</v>
          </cell>
          <cell r="E165">
            <v>0</v>
          </cell>
        </row>
        <row r="166">
          <cell r="B166" t="str">
            <v>Стоимость  работ  по составлению однолинейной схемы электроустановки 6-10 кВ с простой и наглядной схемой, 1 точка учета</v>
          </cell>
          <cell r="E166">
            <v>314.99999999999994</v>
          </cell>
        </row>
        <row r="167">
          <cell r="B167" t="str">
            <v xml:space="preserve">Стоимость  работ  по составлению однолинейной схемы электроустановки 6-10 кВ с простой и наглядной схемой, до 3 точек учета </v>
          </cell>
          <cell r="E167">
            <v>451.00000000000006</v>
          </cell>
        </row>
        <row r="168">
          <cell r="B168" t="str">
            <v>Стоимость  работ  по составлению однолинейной схемы электроустановки РУ 6-10 кВ 1 точка учета</v>
          </cell>
          <cell r="E168">
            <v>606.00000000000011</v>
          </cell>
        </row>
        <row r="169">
          <cell r="B169" t="str">
            <v xml:space="preserve">Стоимость  работ  по составлению однолинейной схемы электроустановки РУ 6-10 кВ от 2 до 3 точек учета </v>
          </cell>
          <cell r="E169">
            <v>849.99999999999989</v>
          </cell>
        </row>
        <row r="170">
          <cell r="B170" t="str">
            <v xml:space="preserve">Стоимость  работ  по составлению однолинейной схемы электроустановки РУ 6-10 кВ от 3 до 10 точек учета </v>
          </cell>
          <cell r="E170">
            <v>2095</v>
          </cell>
        </row>
        <row r="171">
          <cell r="B171" t="str">
            <v xml:space="preserve">Стоимость  работ  по составлению однолинейной схемы электроустановки РУ 6-10 кВ от 10 до 20 точек учета включительно </v>
          </cell>
          <cell r="E171">
            <v>3235.9999999999995</v>
          </cell>
        </row>
        <row r="172">
          <cell r="B172" t="str">
            <v xml:space="preserve">Стоимость  работ  по составлению однолинейной схемы электроустановки РУ 6-10 кВ более 20 точек учета </v>
          </cell>
          <cell r="E172">
            <v>4387.99976408989</v>
          </cell>
        </row>
        <row r="173">
          <cell r="B173">
            <v>0</v>
          </cell>
          <cell r="E173">
            <v>0</v>
          </cell>
        </row>
        <row r="174">
          <cell r="B174" t="str">
            <v>Стоимость  работ  по составлению однолинейной схемы электроустановки 35-110 кВ с простой и наглядной схемой, 1 точка учета</v>
          </cell>
          <cell r="E174">
            <v>337</v>
          </cell>
        </row>
        <row r="175">
          <cell r="B175" t="str">
            <v xml:space="preserve">Стоимость  работ  по составлению однолинейной схемы электроустановки 35-110 кВ с простой и наглядной схемой, до 3 точек учета </v>
          </cell>
          <cell r="E175">
            <v>474</v>
          </cell>
        </row>
        <row r="176">
          <cell r="B176" t="str">
            <v>Стоимость  работ  по составлению однолинейной схемы электроустановки РУ 35-110 кВ 1 точка учета</v>
          </cell>
          <cell r="E176">
            <v>689.00000000000011</v>
          </cell>
        </row>
        <row r="177">
          <cell r="B177" t="str">
            <v xml:space="preserve">Стоимость  работ  по составлению однолинейной схемы электроустановки РУ 35-110,4 кВ от 2 до 3 точек учета </v>
          </cell>
          <cell r="E177">
            <v>932.99999999999977</v>
          </cell>
        </row>
        <row r="178">
          <cell r="B178" t="str">
            <v xml:space="preserve">Стоимость  работ  по составлению однолинейной схемы электроустановки РУ 35-110 кВ от 3 до 10 точек учета </v>
          </cell>
          <cell r="E178">
            <v>2303</v>
          </cell>
        </row>
        <row r="179">
          <cell r="B179" t="str">
            <v xml:space="preserve">Стоимость  работ  по составлению однолинейной схемы электроустановки РУ 35-110 кВ от 10 до 20 точек учета включительно </v>
          </cell>
          <cell r="E179">
            <v>3443.9999999999995</v>
          </cell>
        </row>
        <row r="180">
          <cell r="B180" t="str">
            <v xml:space="preserve">Стоимость  работ  по составлению однолинейной схемы электроустановки РУ 35-110 кВ более 20 точек учета </v>
          </cell>
          <cell r="E180">
            <v>4596.0003569105465</v>
          </cell>
        </row>
        <row r="181">
          <cell r="B181">
            <v>0</v>
          </cell>
          <cell r="E181">
            <v>0</v>
          </cell>
        </row>
        <row r="182">
          <cell r="B182" t="str">
            <v xml:space="preserve">Стоимость  работ по производству расчета потерь электроэнергии в электрических сетях электроустановки 0,4 кВ с простой и наглядной схемой </v>
          </cell>
          <cell r="E182">
            <v>494.00000000000006</v>
          </cell>
        </row>
        <row r="183">
          <cell r="B183" t="str">
            <v xml:space="preserve">Стоимость  работ по  производству расчета потерь электроэнергии в электрческих сетях ВРУ 0,4 кВ </v>
          </cell>
          <cell r="E183">
            <v>628</v>
          </cell>
        </row>
        <row r="184">
          <cell r="B184" t="str">
            <v xml:space="preserve">Стоимость  работ по производству расчета потерь электроэнергии в электрических сетях ПУ на объекте сетевой организации на напряжении 6-220 кВ </v>
          </cell>
          <cell r="E184">
            <v>876</v>
          </cell>
        </row>
        <row r="185">
          <cell r="B185" t="str">
            <v xml:space="preserve">Стоимость  работ по  производству расчета потерь электроэнергии в электрических сетях ТП 10(6 кВ)/0,4 кВ </v>
          </cell>
          <cell r="E185">
            <v>1258</v>
          </cell>
        </row>
        <row r="186">
          <cell r="B186" t="str">
            <v>Стоимость  работ по производству расчета потерь электроэнергии в электрических сетях РП 10(6) кВ, ПС (РП) 35 кВ</v>
          </cell>
          <cell r="E186">
            <v>1887</v>
          </cell>
        </row>
        <row r="187">
          <cell r="B187" t="str">
            <v xml:space="preserve">Стоимость  работ по  производству расчета потерь электроэнергии в электричесих сетях ПС 110 (220) кВ </v>
          </cell>
          <cell r="E187">
            <v>2326</v>
          </cell>
        </row>
        <row r="188">
          <cell r="B188">
            <v>0</v>
          </cell>
          <cell r="E188">
            <v>0</v>
          </cell>
        </row>
        <row r="189">
          <cell r="B189" t="str">
            <v xml:space="preserve">Стоимость работ по отключению/подключению коммутационных аппаратов на ПС с постоянным дежурным персоналом по уровням напряжения ВН, СН1, СН2 </v>
          </cell>
          <cell r="E189">
            <v>191.00046336173853</v>
          </cell>
        </row>
        <row r="190">
          <cell r="B190" t="str">
            <v>Стоимость работ по отключению/подключению коммутационных аппаратов  персоналом ОВБ с выездом в пределах населенного пункта, либо не далее 10 км от месторасположения РЭС по уровням напряжения ВН, СН1, СН2, НН</v>
          </cell>
          <cell r="E190">
            <v>1899.9953532055031</v>
          </cell>
        </row>
        <row r="191">
          <cell r="B191" t="str">
            <v>Стоимость работ по отключению/подключению коммутационных аппаратов  персоналом ОВБ с выездом  далее 10 км от месторасположения РЭС по уровням напряжения ВН, СН1, СН2, НН</v>
          </cell>
          <cell r="E191">
            <v>4370.9975253141192</v>
          </cell>
        </row>
        <row r="192">
          <cell r="B192" t="str">
            <v xml:space="preserve">Стоимость работ по вводу в действие КТЗ на ПС с постоянным дежурным персоналом по уровням напряжения ВН, СН1, СН2 </v>
          </cell>
          <cell r="E192">
            <v>191</v>
          </cell>
        </row>
        <row r="193">
          <cell r="B193" t="str">
            <v>Стоимость работ по вводу в действие КТЗ персоналом ОВБ с выездом в пределах населенного пункта, либо не далее 10 км от месторасположения РЭС по уровням напряжения ВН, СН1, СН2, НН</v>
          </cell>
          <cell r="E193">
            <v>1898.9966532879384</v>
          </cell>
        </row>
        <row r="194">
          <cell r="B194" t="str">
            <v>Стоимость работ по вводу в действие КТЗ персоналом ОВБ с выездом  далее 10 км от месторасположения РЭС по уровням напряжения ВН, СН1, СН2, НН</v>
          </cell>
          <cell r="E194">
            <v>4370.9992977288066</v>
          </cell>
        </row>
        <row r="195">
          <cell r="B195" t="str">
            <v xml:space="preserve">Стоимость работ по отсоединению отпаек ЛЭП персоналом ОВБ с выездом в пределах одного населенного пункта по уровню напряжения ВН (110 кВ) </v>
          </cell>
          <cell r="E195">
            <v>14349.000561280463</v>
          </cell>
        </row>
        <row r="196">
          <cell r="B196" t="str">
            <v xml:space="preserve">Стоимость работ по отсоединению отпаек ЛЭП персоналом ОВБ с выездом в пределах одного населенного пункта по уровню напряжения СН1 (35 кВ) </v>
          </cell>
          <cell r="E196">
            <v>13006.000584619816</v>
          </cell>
        </row>
        <row r="197">
          <cell r="B197" t="str">
            <v>Стоимость работ по отсоединению отпаек ЛЭП персоналом ОВБ с выездом в пределах одного населенного пункта по уровню напряжения СН2 (6-10 кВ), НН</v>
          </cell>
          <cell r="E197">
            <v>9280.0041186305334</v>
          </cell>
        </row>
        <row r="199">
          <cell r="B199">
            <v>0</v>
          </cell>
          <cell r="E199">
            <v>0</v>
          </cell>
        </row>
        <row r="200">
          <cell r="B200" t="str">
            <v xml:space="preserve">Стоимости калибровки магазина сопротивлений МСР-63, МСР-60, Р4830-31 </v>
          </cell>
          <cell r="E200">
            <v>1540</v>
          </cell>
        </row>
        <row r="201">
          <cell r="B201" t="str">
            <v xml:space="preserve">Стоимость калибровки магазина сопротивлений Р33 </v>
          </cell>
          <cell r="E201">
            <v>831.00000000000011</v>
          </cell>
        </row>
        <row r="202">
          <cell r="B202" t="str">
            <v>Стоимость калибровки амперметра (вольтметра) постоянного тока до 6 пред. (М 1105 и т.п.)</v>
          </cell>
          <cell r="E202">
            <v>1235.0000000000005</v>
          </cell>
        </row>
        <row r="203">
          <cell r="B203" t="str">
            <v>Стоимость калибровки амперметра (вольтметра) постоянного тока более 6 пред.        (М 2018 и т.п.)</v>
          </cell>
          <cell r="E203">
            <v>1358.9999999999995</v>
          </cell>
        </row>
        <row r="204">
          <cell r="B204" t="str">
            <v xml:space="preserve">Стоимость калибровки амперметра (вольтметра) постоянного, переменного тока кт 0,5 (Э59,Э515,Э535 и т.п.) </v>
          </cell>
          <cell r="E204">
            <v>1067</v>
          </cell>
        </row>
        <row r="205">
          <cell r="B205" t="str">
            <v>Стоимость калибровки амперметра (вольтметра) постоянного, переменного тока кт 0,1-0,2 (Д5014, Д57,Д5015, Д566, Д553 и т.п.</v>
          </cell>
          <cell r="E205">
            <v>1540</v>
          </cell>
        </row>
        <row r="206">
          <cell r="B206" t="str">
            <v>Стоимость калибровки вольтметра цифрового Щ 301</v>
          </cell>
          <cell r="E206">
            <v>2551.0000000000009</v>
          </cell>
        </row>
        <row r="207">
          <cell r="B207" t="str">
            <v xml:space="preserve">Стоимость калибровки вольтметра цифрового однопредельного Ф295-299 </v>
          </cell>
          <cell r="E207">
            <v>1179.9999999999995</v>
          </cell>
        </row>
        <row r="208">
          <cell r="B208" t="str">
            <v xml:space="preserve">Стоимость калибровки клещей токоизмерительных  Ц91,Ц90,Ц45 </v>
          </cell>
          <cell r="E208">
            <v>652.00000000000011</v>
          </cell>
        </row>
        <row r="209">
          <cell r="B209" t="str">
            <v xml:space="preserve">Стоимость калибровки комплектов измерительных Д552 </v>
          </cell>
          <cell r="E209">
            <v>2965.9999999999995</v>
          </cell>
        </row>
        <row r="210">
          <cell r="B210" t="str">
            <v>Стоимость калибровки комплектов измерительных К50, К540, К505</v>
          </cell>
          <cell r="E210">
            <v>2843</v>
          </cell>
        </row>
        <row r="211">
          <cell r="B211" t="str">
            <v>Стоимость калибровки мегаомметра М4100, 1101</v>
          </cell>
          <cell r="E211">
            <v>594.99999999999989</v>
          </cell>
        </row>
        <row r="212">
          <cell r="B212" t="str">
            <v>Стоимость калибровки мегаомметров электронных ЭСО 202, Ф4102,03</v>
          </cell>
          <cell r="E212">
            <v>943.00000000000023</v>
          </cell>
        </row>
        <row r="213">
          <cell r="B213" t="str">
            <v>Стоимость калибровки вольтамперфазоиндикатора ВАФ-85, ПАРМА-ВАФ</v>
          </cell>
          <cell r="E213">
            <v>1482.9999999999998</v>
          </cell>
        </row>
        <row r="214">
          <cell r="B214" t="str">
            <v>Стоимость калибровки микроомметров электронных Ф 4104</v>
          </cell>
          <cell r="E214">
            <v>1011</v>
          </cell>
        </row>
        <row r="215">
          <cell r="B215" t="str">
            <v>Стоимость калибровки мостов постоянного тока Р333, МО-62</v>
          </cell>
          <cell r="E215">
            <v>1482.9999999999998</v>
          </cell>
        </row>
        <row r="216">
          <cell r="B216" t="str">
            <v>Стоимость калибровки устройства испытаний для релейной защиты Ретом 11</v>
          </cell>
          <cell r="E216">
            <v>3201.9999999999995</v>
          </cell>
        </row>
        <row r="217">
          <cell r="B217" t="str">
            <v>Стоимость калибровки потенциометра пост тока кт 0,01-0,05</v>
          </cell>
          <cell r="E217">
            <v>1899</v>
          </cell>
        </row>
        <row r="218">
          <cell r="B218" t="str">
            <v>Стоимость калибровки вольтметра электронного аналогового В3-38, 39  и т.п.</v>
          </cell>
          <cell r="E218">
            <v>1664.0000000000005</v>
          </cell>
        </row>
        <row r="219">
          <cell r="B219" t="str">
            <v>Стоимость калибровки генератора НЧ с прец. формой сигнала Г3-118,ГТЧ и т.п.</v>
          </cell>
          <cell r="E219">
            <v>2551.0000000000009</v>
          </cell>
        </row>
        <row r="220">
          <cell r="B220" t="str">
            <v>Стоимость калибровки измерителя параметров линий электропередачи Р5-5,10</v>
          </cell>
          <cell r="E220">
            <v>3438.9999999999982</v>
          </cell>
        </row>
        <row r="221">
          <cell r="B221" t="str">
            <v>Стоимость калибровки измерителей параметров реле цифровых Ф209, Ф291С</v>
          </cell>
          <cell r="E221">
            <v>888.00000000000023</v>
          </cell>
        </row>
        <row r="222">
          <cell r="B222" t="str">
            <v>Стоимость калибровки осциллографов скоростных С1-112, 125 и т.п.</v>
          </cell>
          <cell r="E222">
            <v>4033.9999999999991</v>
          </cell>
        </row>
        <row r="223">
          <cell r="B223" t="str">
            <v>Стоимость калибровки осциллографа универсального 1-канального С1-5,49,55,65А,68,72 и т.п.</v>
          </cell>
          <cell r="E223">
            <v>2011.9999999999998</v>
          </cell>
        </row>
        <row r="224">
          <cell r="B224" t="str">
            <v>Стоимость калибровки осциллографа универсального 2-канального С1-64,77,83,93,96,99,118А, GOS и т.п.</v>
          </cell>
          <cell r="E224">
            <v>3080.0000000000023</v>
          </cell>
        </row>
        <row r="225">
          <cell r="B225" t="str">
            <v>Стоимость калибровки частотомера электронного Ф205, Ф246 и т.п.</v>
          </cell>
          <cell r="E225">
            <v>888.00000000000023</v>
          </cell>
        </row>
        <row r="226">
          <cell r="B226" t="str">
            <v>Стоимость калибровки мультиметров цифровых М 890, М266, АРРА и т.п.</v>
          </cell>
          <cell r="E226">
            <v>1066.9999496809864</v>
          </cell>
        </row>
        <row r="227">
          <cell r="B227" t="str">
            <v xml:space="preserve">Стоимость калибровки амперметра (вольтметра) однопредельного кт 1 - 4 </v>
          </cell>
          <cell r="E227">
            <v>236</v>
          </cell>
        </row>
        <row r="228">
          <cell r="B228" t="str">
            <v>Стоимость калибровки амперметра постоянного, переменного тока Ц 4311</v>
          </cell>
          <cell r="E228">
            <v>1540.0000000000007</v>
          </cell>
        </row>
        <row r="229">
          <cell r="B229" t="str">
            <v>Стоимость калибровки ваттметра кт 1 - 4 (Д)</v>
          </cell>
          <cell r="E229">
            <v>527.99999999999977</v>
          </cell>
        </row>
        <row r="230">
          <cell r="B230" t="str">
            <v>Стоимость калибровки ваттметра переменного и постоянного тока Д 566, Д 5016 и т.п.</v>
          </cell>
          <cell r="E230">
            <v>2247.0000000000005</v>
          </cell>
        </row>
        <row r="231">
          <cell r="B231" t="str">
            <v>Стоимость калибровки вольтметра цифрового постоянного тока</v>
          </cell>
          <cell r="E231">
            <v>1664</v>
          </cell>
        </row>
        <row r="232">
          <cell r="B232" t="str">
            <v>Стоимость калибровки вольтметра цифрового универсального В7-16, В7-35 и т.п.</v>
          </cell>
          <cell r="E232">
            <v>2551.0000000000009</v>
          </cell>
        </row>
        <row r="233">
          <cell r="B233" t="str">
            <v xml:space="preserve">Стоимость калибровки вольтметра цифрового универсального Щ4300, Щ4313 </v>
          </cell>
          <cell r="E233">
            <v>2966</v>
          </cell>
        </row>
        <row r="234">
          <cell r="B234" t="str">
            <v>Стоимость калибровки вольтметра цифрового универсального Р386</v>
          </cell>
          <cell r="E234">
            <v>2485</v>
          </cell>
        </row>
        <row r="235">
          <cell r="B235" t="str">
            <v>Стоимость калибровки измерителя заземления М416</v>
          </cell>
          <cell r="E235">
            <v>594.99999999999977</v>
          </cell>
        </row>
        <row r="236">
          <cell r="B236" t="str">
            <v>Стоимость калибровки измерителя цепи фаза-ноль М417</v>
          </cell>
          <cell r="E236">
            <v>527.99999999999977</v>
          </cell>
        </row>
        <row r="237">
          <cell r="B237" t="str">
            <v>Стоимость калибровки измерителя переходного сопротивления контактов ИПС-01, ИПС-02</v>
          </cell>
          <cell r="E237">
            <v>1012.0000000000007</v>
          </cell>
        </row>
        <row r="238">
          <cell r="B238" t="str">
            <v>Стоимость калибровки киловольтметра до 1 кВ С502</v>
          </cell>
          <cell r="E238">
            <v>775</v>
          </cell>
        </row>
        <row r="239">
          <cell r="B239" t="str">
            <v>Стоимость калибровки клещей для измерения мощности Д90</v>
          </cell>
          <cell r="E239">
            <v>651.99999999999989</v>
          </cell>
        </row>
        <row r="240">
          <cell r="B240" t="str">
            <v xml:space="preserve">Стоимость калибровки клещей электроизмерительных цифровых АРРА35 и т.п. </v>
          </cell>
          <cell r="E240">
            <v>1191.0000000000002</v>
          </cell>
        </row>
        <row r="241">
          <cell r="B241" t="str">
            <v>Стоимость калибровки магазина сопротивлений Р327</v>
          </cell>
          <cell r="E241">
            <v>1899.9999999999998</v>
          </cell>
        </row>
        <row r="242">
          <cell r="B242" t="str">
            <v>Стоимость калибровки магазина сопротивлений Р4075-76</v>
          </cell>
          <cell r="E242">
            <v>1012.0000000000007</v>
          </cell>
        </row>
        <row r="243">
          <cell r="B243" t="str">
            <v>Стоимость калибровки моста переменного тока</v>
          </cell>
          <cell r="E243">
            <v>2966</v>
          </cell>
        </row>
        <row r="244">
          <cell r="B244" t="str">
            <v>Стоимость калибровки омметра, миллиомметра, микроомметра Ф415 и т.п.</v>
          </cell>
          <cell r="E244">
            <v>942.99999999999989</v>
          </cell>
        </row>
        <row r="245">
          <cell r="B245" t="str">
            <v>Стоимость калибровки прибора универсального измерительного Р 4833</v>
          </cell>
          <cell r="E245">
            <v>2551.0000000000009</v>
          </cell>
        </row>
        <row r="246">
          <cell r="B246" t="str">
            <v>Стоимость калибровки прибора комбинировнного (тестера) Ц</v>
          </cell>
          <cell r="E246">
            <v>942.99999999999989</v>
          </cell>
        </row>
        <row r="247">
          <cell r="B247" t="str">
            <v>Стоимость калибровки прибора кабельного ИРК-ПРО</v>
          </cell>
          <cell r="E247">
            <v>2551.0000000000009</v>
          </cell>
        </row>
        <row r="248">
          <cell r="B248" t="str">
            <v>Стоимость калибровки фазометра кт 0,5 ЭЛФМ, Д578</v>
          </cell>
          <cell r="E248">
            <v>1719</v>
          </cell>
        </row>
        <row r="249">
          <cell r="B249" t="str">
            <v>Стоимость калибровки вольтетра электронного аналогового  универсального В7-15, 26 и т.п.</v>
          </cell>
          <cell r="E249">
            <v>2077.9999999999995</v>
          </cell>
        </row>
        <row r="250">
          <cell r="B250" t="str">
            <v>Стоимость калибровки генератора НЧ Г3-33, 36, 56, 109 и т.п.</v>
          </cell>
          <cell r="E250">
            <v>1540.0000000000007</v>
          </cell>
        </row>
        <row r="251">
          <cell r="B251" t="str">
            <v>Стоимость калибровки генератора НЧ Г3-112 и т.п.</v>
          </cell>
          <cell r="E251">
            <v>2247.0000000000005</v>
          </cell>
        </row>
        <row r="252">
          <cell r="B252" t="str">
            <v>Стоимость калибровки осциллографа 1-канального НЧ С1-72,76 и т.п.</v>
          </cell>
          <cell r="E252">
            <v>2011.9999999999995</v>
          </cell>
        </row>
        <row r="253">
          <cell r="B253" t="str">
            <v>Стоимость калибровки  секундомера механического С-1-2А и т.п.</v>
          </cell>
          <cell r="E253">
            <v>291.00000000000006</v>
          </cell>
        </row>
        <row r="254">
          <cell r="B254" t="str">
            <v>Стоимость калибровки  секундомера электрического ПВ-53, ПВ-53Щ и т.п.</v>
          </cell>
          <cell r="E254">
            <v>359.00000000000011</v>
          </cell>
        </row>
        <row r="255">
          <cell r="B255" t="str">
            <v>Стоимость калибровки указателя уровня, генератора П321, П321 М и т.п.</v>
          </cell>
          <cell r="E255">
            <v>4562.9999999999991</v>
          </cell>
        </row>
        <row r="256">
          <cell r="B256" t="str">
            <v>Стоимость калибровки частотомера электрнного счетного Ф5043, Д506, Д506 М</v>
          </cell>
          <cell r="E256">
            <v>1482.9999999999998</v>
          </cell>
        </row>
        <row r="257">
          <cell r="B257">
            <v>0</v>
          </cell>
          <cell r="E257">
            <v>0</v>
          </cell>
        </row>
        <row r="258">
          <cell r="B258" t="str">
            <v>Стоимость работ по монтажу СИП 4- 2*16 (без учёта стоимости провода СИП)</v>
          </cell>
          <cell r="E258">
            <v>4279.9989454151992</v>
          </cell>
        </row>
        <row r="259">
          <cell r="B259" t="str">
            <v>Стоимость работ по монтажу СИП 4- 4*16 (без учёта стоимости провода СИП)</v>
          </cell>
          <cell r="E259">
            <v>5472.001886785778</v>
          </cell>
        </row>
        <row r="260">
          <cell r="B260" t="str">
            <v>Стоимость работ по монтажу прибора учета однофазного без готового основания (автоматический выключатель установлен), без учета стоимости счетчика</v>
          </cell>
          <cell r="E260">
            <v>885.00052748006499</v>
          </cell>
        </row>
        <row r="261">
          <cell r="B261" t="str">
            <v>Стоимость работ по монтажу прибора учета однофазного (в выносном шкафу учета ПВХ), без учета стоимости счетчика и щита учета ПВХ</v>
          </cell>
          <cell r="E261">
            <v>1701.9995315533743</v>
          </cell>
        </row>
        <row r="262">
          <cell r="B262" t="str">
            <v>Стоимость работ по монтажу прибора учета однофазного (в выносном металлическом шкафу учета), без учета стоимости счетчика и щита учета</v>
          </cell>
          <cell r="E262">
            <v>3303.0007041545596</v>
          </cell>
        </row>
        <row r="263">
          <cell r="B263" t="str">
            <v>Стоимость работ по монтажу прибора учета трехфазного без готового основания (автоматический выключатель установлен), без учета стоимости счетчика</v>
          </cell>
          <cell r="E263">
            <v>1287.0046297069866</v>
          </cell>
        </row>
        <row r="264">
          <cell r="B264" t="str">
            <v>Стоимость работ по монтажу прибора учета прямого включения  трехфазного (в выносном шкафу учета ПВХ), без учета стоимости счетчика, щита учета и выключателя</v>
          </cell>
          <cell r="E264">
            <v>1974.0036674922217</v>
          </cell>
        </row>
        <row r="265">
          <cell r="B265" t="str">
            <v>Стоимость работ по монтажу прибора учета трехфазного (в выносном металлическом шкафу учета), без учета стоимости счетчика, щита учета и выключателя</v>
          </cell>
          <cell r="E265">
            <v>3544.9990399112899</v>
          </cell>
        </row>
        <row r="266">
          <cell r="B266" t="str">
            <v>Стоимость работ по монтажу прибора учета трансформаторного включения трехфазного (с транформаторами тока) (у потребителя смонтировано РУ-0,4 кВ, шины готовы для подключения ТТ, установлены аппараты защиты и трансформаторы тока), без учета стоимости счетчика и трансформатора тока с комлектом крепления к шкафу</v>
          </cell>
          <cell r="E266">
            <v>3338.9957125633036</v>
          </cell>
        </row>
        <row r="267">
          <cell r="B267" t="str">
            <v>Стоимость работ по монтажу прибора учета трансформаторного включения трехфазного (в выносном шкафу), без учета стоимости счетчика, шкафа с комплектом крепления на опору, автоматического выключателя и трансформатора тока с комплектом крепления к шкафу</v>
          </cell>
          <cell r="E267">
            <v>6126.0022319995378</v>
          </cell>
        </row>
        <row r="268">
          <cell r="B268" t="str">
            <v>Стоимость работ по замене/монтажу прибора учета однофазного на готовое основание (вводной автомат, автоматы нагрузкии и питающие провода в наличии) в многоквартирном доме, без учёта стоимости счётчика</v>
          </cell>
          <cell r="E268">
            <v>450.00416878737883</v>
          </cell>
        </row>
        <row r="269">
          <cell r="B269" t="str">
            <v>Стоимость работ по установке, снятию, замене трансформаторов тока 0,4 кВ в РЭС  (без учета стоимости трансформатора)</v>
          </cell>
          <cell r="E269">
            <v>2304</v>
          </cell>
        </row>
        <row r="270">
          <cell r="B270" t="str">
            <v>Стоимости работ по установке, снятию, замене измерительных трансформаторов тока 6(10) кВ (без учета стоимости трансформатора)</v>
          </cell>
          <cell r="E270">
            <v>3429.9999999999986</v>
          </cell>
        </row>
        <row r="271">
          <cell r="B271">
            <v>0</v>
          </cell>
          <cell r="E271">
            <v>0</v>
          </cell>
        </row>
        <row r="272">
          <cell r="B272" t="str">
            <v>Стоимость работ по монтажу СИП 4- 2*16 (с учётом стоимости провода СИП за 25 м)</v>
          </cell>
          <cell r="E272">
            <v>4982.9987151960959</v>
          </cell>
        </row>
        <row r="273">
          <cell r="B273" t="str">
            <v>Стоимость работ по монтажу СИП 4- 4*16 (с учётом стоимости провода СИП за 25 м)</v>
          </cell>
          <cell r="E273">
            <v>6717.0032590033643</v>
          </cell>
        </row>
        <row r="274">
          <cell r="B274" t="str">
            <v>Стоимость работ по монтажу СИП 4- 2*16 (с учётом стоимости провода СИП за 30 м)</v>
          </cell>
          <cell r="E274">
            <v>5254.0000000000009</v>
          </cell>
        </row>
        <row r="275">
          <cell r="B275" t="str">
            <v>Стоимость работ по монтажу СИП 4- 2*16 (с учётом стоимости провода СИП за 35 м)</v>
          </cell>
          <cell r="E275">
            <v>5394.0000000000009</v>
          </cell>
        </row>
        <row r="276">
          <cell r="B276" t="str">
            <v>Стоимость работ по монтажу СИП 4- 2*16 (с учётом стоимости провода СИП за 40 м)</v>
          </cell>
          <cell r="E276">
            <v>5535</v>
          </cell>
        </row>
        <row r="277">
          <cell r="B277" t="str">
            <v>Стоимость работ по монтажу СИП 4- 2*16 (с учётом стоимости провода СИП за 45 м)</v>
          </cell>
          <cell r="E277">
            <v>5675.0000000000009</v>
          </cell>
        </row>
        <row r="278">
          <cell r="B278" t="str">
            <v>Стоимость работ по монтажу СИП 4- 2*16 (с учётом стоимости провода СИП за 50 м)</v>
          </cell>
          <cell r="E278">
            <v>5816</v>
          </cell>
        </row>
        <row r="279">
          <cell r="B279" t="str">
            <v>Стоимость работ по монтажу СИП 4- 4*16 (с учётом стоимости провода СИП за 30 м)</v>
          </cell>
          <cell r="E279">
            <v>7146</v>
          </cell>
        </row>
        <row r="280">
          <cell r="B280" t="str">
            <v>Стоимость работ по монтажу СИП 4- 4*16 (с учётом стоимости провода СИП за 35 м)</v>
          </cell>
          <cell r="E280">
            <v>7394.9999999999982</v>
          </cell>
        </row>
        <row r="281">
          <cell r="B281" t="str">
            <v>Стоимость работ по монтажу СИП 4- 4*16 (с учётом стоимости провода СИП за 40 м)</v>
          </cell>
          <cell r="E281">
            <v>7644.9999999999991</v>
          </cell>
        </row>
        <row r="282">
          <cell r="B282" t="str">
            <v>Стоимость работ по монтажу СИП 4- 4*16 (с учётом стоимости провода СИП за 45 м)</v>
          </cell>
          <cell r="E282">
            <v>7894</v>
          </cell>
        </row>
        <row r="283">
          <cell r="B283" t="str">
            <v>Стоимость работ по монтажу СИП 4- 4*16 (с учётом стоимости провода СИП за 50 м)</v>
          </cell>
          <cell r="E283">
            <v>8143</v>
          </cell>
        </row>
        <row r="284">
          <cell r="B284" t="str">
            <v>Стоимость работ по монтажу прибора учета однофазного без готового основания (автоматический выключатель установлен), с учетом стоимости счетчика</v>
          </cell>
          <cell r="E284">
            <v>1449.9957072955299</v>
          </cell>
        </row>
        <row r="285">
          <cell r="B285" t="str">
            <v>Стоимость работ по монтажу прибора учета однофазного (в выносном шкафу учета ПВХ), с учетом стоимости счетчика и щита учета ПВХ</v>
          </cell>
          <cell r="E285">
            <v>2736.9954053501133</v>
          </cell>
        </row>
        <row r="286">
          <cell r="B286" t="str">
            <v>Стоимость работ по монтажу прибора учета однофазного (в выносном металлическом шкафу учета), с учетом стоимости счетчика и щита учета</v>
          </cell>
          <cell r="E286">
            <v>5060.0005118714462</v>
          </cell>
        </row>
        <row r="287">
          <cell r="B287" t="str">
            <v>Стоимость работ по монтажу прибора учета трехфазного без готового основания (автоматический выключатель установлен), с учетом стоимости счетчика</v>
          </cell>
          <cell r="E287">
            <v>3490.9977118035999</v>
          </cell>
        </row>
        <row r="288">
          <cell r="B288" t="str">
            <v>Стоимость работ по монтажу прибора учета прямого включения  трехфазного (в выносном шкафу учета ПВХ), с учетом стоимости счетчика, щита учета и выключателя</v>
          </cell>
          <cell r="E288">
            <v>5791.0004323609555</v>
          </cell>
        </row>
        <row r="289">
          <cell r="B289" t="str">
            <v>Стоимость работ по монтажу прибора учета трехфазного (в выносном металлическом шкафу учета), с учетом стоимости счетчика, щита учета и выключателя</v>
          </cell>
          <cell r="E289">
            <v>8970.9965899966046</v>
          </cell>
        </row>
        <row r="290">
          <cell r="B290" t="str">
            <v>Стоимость работ по монтажу прибора учета трансформаторного включения трехфазного (с транформаторами тока) (у потребителя смонтировано РУ-0,4 кВ, шины готовы для подключения ТТ, установлены аппараты защиты и трансформаторы тока), с учетом стоимости счетчика и трансформатора тока</v>
          </cell>
          <cell r="E290">
            <v>6961.9986858179655</v>
          </cell>
        </row>
        <row r="291">
          <cell r="B291" t="str">
            <v>Стоимость работ по монтажу прибора учета трансформаторного включения трехфазного (в выносном шкафу), с учетом стоимости счетчика, автоматического выключателя, шкафа с комплектом крепления на опору  и трансформатора тока</v>
          </cell>
          <cell r="E291">
            <v>18999.999660463705</v>
          </cell>
        </row>
        <row r="292">
          <cell r="B292">
            <v>0</v>
          </cell>
          <cell r="E292">
            <v>0</v>
          </cell>
        </row>
        <row r="293">
          <cell r="B293" t="str">
            <v xml:space="preserve">Стоимость работ по монтажу СИП 4- 2*16 </v>
          </cell>
          <cell r="E293">
            <v>2366.9967438706844</v>
          </cell>
        </row>
        <row r="294">
          <cell r="B294" t="str">
            <v xml:space="preserve">Стоимость работ по монтажу СИП 4- 4*16 </v>
          </cell>
          <cell r="E294">
            <v>2752.0011351723565</v>
          </cell>
        </row>
        <row r="295">
          <cell r="B295" t="str">
            <v>Стоимость работ по монтажу прибора учета однофазного без готового основания (автоматический выключатель установлен)</v>
          </cell>
          <cell r="E295">
            <v>583.00184513060299</v>
          </cell>
        </row>
        <row r="296">
          <cell r="B296" t="str">
            <v>Стоимость работ по монтажу прибора учета однофазного (в выносном шкафу учета ПВХ)</v>
          </cell>
          <cell r="E296">
            <v>1376.9994175353117</v>
          </cell>
        </row>
        <row r="297">
          <cell r="B297" t="str">
            <v>Стоимость работ по монтажу прибора учета однофазного (в выносном металлическом шкафу учета)</v>
          </cell>
          <cell r="E297">
            <v>2056.001922509065</v>
          </cell>
        </row>
        <row r="298">
          <cell r="B298" t="str">
            <v>Стоимость работ по монтажу прибора учета трехфазного без готового основания (автоматический выключатель установлен)</v>
          </cell>
          <cell r="E298">
            <v>816.00117494277288</v>
          </cell>
        </row>
        <row r="299">
          <cell r="B299" t="str">
            <v>Стоимость работ по монтажу прибора учета прямого включения  трехфазного (в выносном шкафу учета ПВХ)</v>
          </cell>
          <cell r="E299">
            <v>1593.9987136075181</v>
          </cell>
        </row>
        <row r="300">
          <cell r="B300" t="str">
            <v>Стоимость работ по монтажу прибора учета трехфазного (в выносном металлическом шкафу учета)</v>
          </cell>
          <cell r="E300">
            <v>2221.0006651249187</v>
          </cell>
        </row>
        <row r="301">
          <cell r="B301" t="str">
            <v>Стоимость работ по монтажу прибора учета трансформаторного включения трехфазного (с транформаторами тока) (у потребителя смонтировано РУ-0,4 кВ, шины готовы для подключения ТТ, установлены аппараты защиты и трансформаторы тока)</v>
          </cell>
          <cell r="E301">
            <v>2521.0023566116638</v>
          </cell>
        </row>
        <row r="302">
          <cell r="B302" t="str">
            <v>Стоимость работ по монтажу прибора учета трансформаторного включения трехфазного (в выносном шкафу)</v>
          </cell>
          <cell r="E302">
            <v>4674.9987529795353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Лист2"/>
      <sheetName val="Лист3"/>
    </sheetNames>
    <sheetDataSet>
      <sheetData sheetId="0">
        <row r="12">
          <cell r="E12">
            <v>5077</v>
          </cell>
        </row>
        <row r="13">
          <cell r="E13">
            <v>1942.9995373485624</v>
          </cell>
        </row>
        <row r="14">
          <cell r="E14">
            <v>2821</v>
          </cell>
        </row>
        <row r="15">
          <cell r="E15">
            <v>3640.9999999999991</v>
          </cell>
        </row>
        <row r="16">
          <cell r="E16">
            <v>6527.9999999999982</v>
          </cell>
        </row>
        <row r="17">
          <cell r="E17">
            <v>3764</v>
          </cell>
        </row>
        <row r="18">
          <cell r="E18">
            <v>4381</v>
          </cell>
        </row>
        <row r="19">
          <cell r="E19">
            <v>313</v>
          </cell>
        </row>
        <row r="20">
          <cell r="E20">
            <v>437</v>
          </cell>
        </row>
        <row r="21">
          <cell r="E21">
            <v>627.99999999999989</v>
          </cell>
        </row>
        <row r="22">
          <cell r="E22">
            <v>437.00000000000006</v>
          </cell>
        </row>
        <row r="23">
          <cell r="E23">
            <v>628</v>
          </cell>
        </row>
        <row r="24">
          <cell r="E24">
            <v>627.99999999999989</v>
          </cell>
        </row>
        <row r="25">
          <cell r="E25">
            <v>246</v>
          </cell>
        </row>
        <row r="26">
          <cell r="E26">
            <v>382.00000000000011</v>
          </cell>
        </row>
        <row r="27">
          <cell r="E27">
            <v>505.99999999999977</v>
          </cell>
        </row>
        <row r="28">
          <cell r="E28">
            <v>382</v>
          </cell>
        </row>
        <row r="29">
          <cell r="E29">
            <v>6032.0000000000045</v>
          </cell>
        </row>
        <row r="30">
          <cell r="E30">
            <v>8030.9999999999991</v>
          </cell>
        </row>
        <row r="31">
          <cell r="E31">
            <v>1124.0000000000005</v>
          </cell>
        </row>
        <row r="32">
          <cell r="E32">
            <v>1898.9999999999991</v>
          </cell>
        </row>
        <row r="33">
          <cell r="E33">
            <v>11019.003888888838</v>
          </cell>
        </row>
        <row r="34">
          <cell r="E34">
            <v>12795.999999999998</v>
          </cell>
        </row>
        <row r="35">
          <cell r="E35">
            <v>3010.0000000000023</v>
          </cell>
        </row>
        <row r="36">
          <cell r="E36">
            <v>7098</v>
          </cell>
        </row>
        <row r="37">
          <cell r="E37">
            <v>876</v>
          </cell>
        </row>
        <row r="38">
          <cell r="E38">
            <v>4270.0000000000009</v>
          </cell>
        </row>
        <row r="39">
          <cell r="E39">
            <v>4032.9999999999991</v>
          </cell>
        </row>
        <row r="40">
          <cell r="E40">
            <v>8853.9999999999964</v>
          </cell>
        </row>
        <row r="41">
          <cell r="E41">
            <v>1011</v>
          </cell>
        </row>
        <row r="42">
          <cell r="E42">
            <v>1506.0000000000002</v>
          </cell>
        </row>
        <row r="43">
          <cell r="E43">
            <v>7673</v>
          </cell>
        </row>
        <row r="44">
          <cell r="E44">
            <v>3518.0000000000018</v>
          </cell>
        </row>
        <row r="45">
          <cell r="E45">
            <v>9730</v>
          </cell>
        </row>
        <row r="46">
          <cell r="E46">
            <v>10808</v>
          </cell>
        </row>
        <row r="47">
          <cell r="E47">
            <v>3202.0000000000009</v>
          </cell>
        </row>
        <row r="48">
          <cell r="E48">
            <v>741.00000000000034</v>
          </cell>
        </row>
        <row r="49">
          <cell r="E49">
            <v>6842.9999999999991</v>
          </cell>
        </row>
        <row r="50">
          <cell r="E50">
            <v>2876.9999999999986</v>
          </cell>
        </row>
        <row r="51">
          <cell r="E51">
            <v>3450</v>
          </cell>
        </row>
        <row r="52">
          <cell r="E52">
            <v>112.00000000000003</v>
          </cell>
        </row>
        <row r="53">
          <cell r="E53">
            <v>191</v>
          </cell>
        </row>
        <row r="54">
          <cell r="E54">
            <v>11183</v>
          </cell>
        </row>
        <row r="55">
          <cell r="E55">
            <v>12562</v>
          </cell>
        </row>
        <row r="56">
          <cell r="E56">
            <v>10899</v>
          </cell>
        </row>
        <row r="57">
          <cell r="E57">
            <v>11438</v>
          </cell>
        </row>
        <row r="58">
          <cell r="E58">
            <v>71234</v>
          </cell>
        </row>
        <row r="59">
          <cell r="E59">
            <v>9775</v>
          </cell>
        </row>
        <row r="60">
          <cell r="E60">
            <v>7673.9999999999982</v>
          </cell>
        </row>
        <row r="61">
          <cell r="E61">
            <v>7921.0000000000009</v>
          </cell>
        </row>
        <row r="62">
          <cell r="E62">
            <v>1067.0000000000002</v>
          </cell>
        </row>
        <row r="63">
          <cell r="E63">
            <v>943.00000000000057</v>
          </cell>
        </row>
        <row r="64">
          <cell r="E64">
            <v>1000</v>
          </cell>
        </row>
        <row r="65">
          <cell r="E65">
            <v>4.9999999999999991</v>
          </cell>
        </row>
        <row r="66">
          <cell r="E66">
            <v>933.00000000000045</v>
          </cell>
        </row>
        <row r="67">
          <cell r="E67">
            <v>494.00000000000006</v>
          </cell>
        </row>
        <row r="68">
          <cell r="E68">
            <v>5777</v>
          </cell>
        </row>
        <row r="69">
          <cell r="E69">
            <v>1067.0000000000002</v>
          </cell>
        </row>
        <row r="70">
          <cell r="E70">
            <v>933</v>
          </cell>
        </row>
        <row r="71">
          <cell r="E71">
            <v>809.00000000000023</v>
          </cell>
        </row>
        <row r="72">
          <cell r="E72">
            <v>697</v>
          </cell>
        </row>
        <row r="73">
          <cell r="E73">
            <v>8933.0000000000018</v>
          </cell>
        </row>
        <row r="74">
          <cell r="E74">
            <v>11819.999999999998</v>
          </cell>
        </row>
        <row r="75">
          <cell r="E75">
            <v>1066.9999999999998</v>
          </cell>
        </row>
        <row r="76">
          <cell r="E76">
            <v>1370.9999999999995</v>
          </cell>
        </row>
        <row r="77">
          <cell r="E77">
            <v>1044.9999999999995</v>
          </cell>
        </row>
        <row r="78">
          <cell r="E78">
            <v>8314.0000000000073</v>
          </cell>
        </row>
        <row r="79">
          <cell r="E79">
            <v>12483.000000000002</v>
          </cell>
        </row>
        <row r="80">
          <cell r="E80">
            <v>4157</v>
          </cell>
        </row>
        <row r="81">
          <cell r="E81">
            <v>2853.9999999999995</v>
          </cell>
        </row>
        <row r="82">
          <cell r="E82">
            <v>3372.0000000000005</v>
          </cell>
        </row>
        <row r="83">
          <cell r="E83">
            <v>5507.0000000000009</v>
          </cell>
        </row>
        <row r="84">
          <cell r="E84">
            <v>6056.9999999999982</v>
          </cell>
        </row>
        <row r="85">
          <cell r="E85">
            <v>12173</v>
          </cell>
        </row>
        <row r="86">
          <cell r="E86">
            <v>6922.0000000000027</v>
          </cell>
        </row>
        <row r="87">
          <cell r="E87">
            <v>236</v>
          </cell>
        </row>
        <row r="88">
          <cell r="E88">
            <v>90</v>
          </cell>
        </row>
        <row r="89">
          <cell r="E89">
            <v>0</v>
          </cell>
        </row>
        <row r="90">
          <cell r="E90">
            <v>1250.0011798416099</v>
          </cell>
        </row>
        <row r="91">
          <cell r="E91">
            <v>1136.9972968276857</v>
          </cell>
        </row>
        <row r="92">
          <cell r="E92">
            <v>2172.0000758968772</v>
          </cell>
        </row>
        <row r="93">
          <cell r="E93">
            <v>2583.0010968171987</v>
          </cell>
        </row>
        <row r="94">
          <cell r="E94">
            <v>1585.9990397217</v>
          </cell>
        </row>
        <row r="95">
          <cell r="E95">
            <v>1290.9993814468016</v>
          </cell>
        </row>
        <row r="96">
          <cell r="E96">
            <v>2511.0028985536551</v>
          </cell>
        </row>
        <row r="97">
          <cell r="E97">
            <v>2515.9996047689979</v>
          </cell>
        </row>
        <row r="98">
          <cell r="E98">
            <v>1539.9992153674393</v>
          </cell>
        </row>
        <row r="99">
          <cell r="E99">
            <v>1073.9962198916251</v>
          </cell>
        </row>
        <row r="100">
          <cell r="E100">
            <v>1002.9951104280069</v>
          </cell>
        </row>
        <row r="101">
          <cell r="E101">
            <v>808.99967754429031</v>
          </cell>
        </row>
        <row r="102">
          <cell r="E102">
            <v>897.00230306515823</v>
          </cell>
        </row>
        <row r="103">
          <cell r="E103">
            <v>1099.9958877053</v>
          </cell>
        </row>
        <row r="104">
          <cell r="E104">
            <v>989.99762109922278</v>
          </cell>
        </row>
        <row r="105">
          <cell r="E105">
            <v>1352.001114828154</v>
          </cell>
        </row>
        <row r="106">
          <cell r="E106">
            <v>2310.001521685328</v>
          </cell>
        </row>
        <row r="107">
          <cell r="E107">
            <v>2664.0014852888012</v>
          </cell>
        </row>
        <row r="108">
          <cell r="E108">
            <v>2530.00031254023</v>
          </cell>
        </row>
        <row r="109">
          <cell r="E109">
            <v>3566.0000358515299</v>
          </cell>
        </row>
        <row r="110">
          <cell r="E110">
            <v>1455.0032817351823</v>
          </cell>
        </row>
        <row r="111">
          <cell r="E111">
            <v>1632.9988695736292</v>
          </cell>
        </row>
        <row r="112">
          <cell r="E112">
            <v>1507.0003501171259</v>
          </cell>
        </row>
        <row r="113">
          <cell r="E113">
            <v>1571.9989800756098</v>
          </cell>
        </row>
        <row r="114">
          <cell r="E114">
            <v>2590.0004185428174</v>
          </cell>
        </row>
        <row r="115">
          <cell r="E115">
            <v>2527.0005152043068</v>
          </cell>
        </row>
        <row r="116">
          <cell r="E116">
            <v>1861.9988129209371</v>
          </cell>
        </row>
        <row r="117">
          <cell r="E117">
            <v>1625.999446038421</v>
          </cell>
        </row>
        <row r="118">
          <cell r="E118">
            <v>2251.0047539387979</v>
          </cell>
        </row>
        <row r="119">
          <cell r="E119">
            <v>2362.9972039496415</v>
          </cell>
        </row>
        <row r="120">
          <cell r="E120">
            <v>2034.9988526069387</v>
          </cell>
        </row>
        <row r="121">
          <cell r="E121">
            <v>2499.0002071946756</v>
          </cell>
        </row>
        <row r="122">
          <cell r="E122">
            <v>3246.9995442307336</v>
          </cell>
        </row>
        <row r="123">
          <cell r="E123">
            <v>2305.0035877519904</v>
          </cell>
        </row>
        <row r="124">
          <cell r="E124">
            <v>2681.0010856966719</v>
          </cell>
        </row>
        <row r="125">
          <cell r="E125">
            <v>3192.9990883209912</v>
          </cell>
        </row>
        <row r="126">
          <cell r="E126">
            <v>2479.9994479408506</v>
          </cell>
        </row>
        <row r="127">
          <cell r="E127">
            <v>1653.0007966884705</v>
          </cell>
        </row>
        <row r="128">
          <cell r="E128">
            <v>2530</v>
          </cell>
        </row>
        <row r="129">
          <cell r="E129">
            <v>999.9973010893242</v>
          </cell>
        </row>
        <row r="130">
          <cell r="E130">
            <v>1235.9972875113608</v>
          </cell>
        </row>
        <row r="131">
          <cell r="E131">
            <v>1550.0016985622312</v>
          </cell>
        </row>
        <row r="132">
          <cell r="E132">
            <v>2046.0021726605814</v>
          </cell>
        </row>
        <row r="133">
          <cell r="E133">
            <v>1303.9998215967448</v>
          </cell>
        </row>
        <row r="134">
          <cell r="E134">
            <v>883.99780961325666</v>
          </cell>
        </row>
        <row r="135">
          <cell r="E135">
            <v>1124.0017132625053</v>
          </cell>
        </row>
        <row r="136">
          <cell r="E136">
            <v>1370.9978346610678</v>
          </cell>
        </row>
        <row r="137">
          <cell r="E137">
            <v>1339.9962177388174</v>
          </cell>
        </row>
        <row r="138">
          <cell r="E138">
            <v>1897.9974389160852</v>
          </cell>
        </row>
        <row r="139">
          <cell r="E139">
            <v>931.99838498912754</v>
          </cell>
        </row>
        <row r="140">
          <cell r="E140">
            <v>2496.997587969488</v>
          </cell>
        </row>
        <row r="141">
          <cell r="E141">
            <v>1000.0021617397224</v>
          </cell>
        </row>
        <row r="142">
          <cell r="E142">
            <v>1606.9981158044557</v>
          </cell>
        </row>
        <row r="143">
          <cell r="E143">
            <v>2634.9967415913666</v>
          </cell>
        </row>
        <row r="144">
          <cell r="E144">
            <v>1839.9950244793276</v>
          </cell>
        </row>
        <row r="145">
          <cell r="E145">
            <v>1538.9988544793277</v>
          </cell>
        </row>
        <row r="146">
          <cell r="E146">
            <v>1931.997334211728</v>
          </cell>
        </row>
        <row r="147">
          <cell r="E147">
            <v>2000.0009313793389</v>
          </cell>
        </row>
        <row r="148">
          <cell r="E148">
            <v>8110</v>
          </cell>
        </row>
        <row r="149">
          <cell r="E149">
            <v>7142.9974920164659</v>
          </cell>
        </row>
        <row r="150">
          <cell r="E150">
            <v>3695.003632327393</v>
          </cell>
        </row>
        <row r="151">
          <cell r="E151">
            <v>121.99509229004764</v>
          </cell>
        </row>
        <row r="152">
          <cell r="E152">
            <v>112.00029032402648</v>
          </cell>
        </row>
        <row r="153">
          <cell r="E153">
            <v>942.0001497971499</v>
          </cell>
        </row>
        <row r="154">
          <cell r="E154">
            <v>888.00001441338338</v>
          </cell>
        </row>
        <row r="155">
          <cell r="E155">
            <v>1814.99935061315</v>
          </cell>
        </row>
        <row r="156">
          <cell r="E156">
            <v>402.99960026816649</v>
          </cell>
        </row>
        <row r="157">
          <cell r="E157">
            <v>0</v>
          </cell>
        </row>
        <row r="158">
          <cell r="E158">
            <v>246</v>
          </cell>
        </row>
        <row r="159">
          <cell r="E159">
            <v>494.00000000000006</v>
          </cell>
        </row>
        <row r="160">
          <cell r="E160">
            <v>494</v>
          </cell>
        </row>
        <row r="161">
          <cell r="E161">
            <v>932.99999999999977</v>
          </cell>
        </row>
        <row r="162">
          <cell r="E162">
            <v>1887</v>
          </cell>
        </row>
        <row r="163">
          <cell r="E163">
            <v>2820.0000000000009</v>
          </cell>
        </row>
        <row r="164">
          <cell r="E164">
            <v>3764.0013666724876</v>
          </cell>
        </row>
        <row r="165">
          <cell r="E165">
            <v>0</v>
          </cell>
        </row>
        <row r="166">
          <cell r="E166">
            <v>314.99999999999994</v>
          </cell>
        </row>
        <row r="167">
          <cell r="E167">
            <v>451.00000000000006</v>
          </cell>
        </row>
        <row r="168">
          <cell r="E168">
            <v>606.00000000000011</v>
          </cell>
        </row>
        <row r="169">
          <cell r="E169">
            <v>849.99999999999989</v>
          </cell>
        </row>
        <row r="170">
          <cell r="E170">
            <v>2095</v>
          </cell>
        </row>
        <row r="171">
          <cell r="E171">
            <v>3235.9999999999995</v>
          </cell>
        </row>
        <row r="172">
          <cell r="E172">
            <v>4387.99976408989</v>
          </cell>
        </row>
        <row r="173">
          <cell r="E173">
            <v>0</v>
          </cell>
        </row>
        <row r="174">
          <cell r="E174">
            <v>337</v>
          </cell>
        </row>
        <row r="175">
          <cell r="E175">
            <v>474</v>
          </cell>
        </row>
        <row r="176">
          <cell r="E176">
            <v>689.00000000000011</v>
          </cell>
        </row>
        <row r="177">
          <cell r="E177">
            <v>932.99999999999977</v>
          </cell>
        </row>
        <row r="178">
          <cell r="E178">
            <v>2303</v>
          </cell>
        </row>
        <row r="179">
          <cell r="E179">
            <v>3443.9999999999995</v>
          </cell>
        </row>
        <row r="180">
          <cell r="E180">
            <v>4596.0003569105465</v>
          </cell>
        </row>
        <row r="181">
          <cell r="E181">
            <v>0</v>
          </cell>
        </row>
        <row r="182">
          <cell r="E182">
            <v>494.00000000000006</v>
          </cell>
        </row>
        <row r="183">
          <cell r="E183">
            <v>628</v>
          </cell>
        </row>
        <row r="184">
          <cell r="E184">
            <v>876</v>
          </cell>
        </row>
        <row r="185">
          <cell r="E185">
            <v>1258</v>
          </cell>
        </row>
        <row r="186">
          <cell r="E186">
            <v>1887</v>
          </cell>
        </row>
        <row r="187">
          <cell r="E187">
            <v>2326</v>
          </cell>
        </row>
        <row r="188">
          <cell r="E188">
            <v>0</v>
          </cell>
        </row>
        <row r="189">
          <cell r="E189">
            <v>190.99999999999994</v>
          </cell>
        </row>
        <row r="190">
          <cell r="E190">
            <v>1899.9999999999993</v>
          </cell>
        </row>
        <row r="191">
          <cell r="E191">
            <v>4370.9999999999991</v>
          </cell>
        </row>
        <row r="192">
          <cell r="E192">
            <v>191.00000000000009</v>
          </cell>
        </row>
        <row r="193">
          <cell r="E193">
            <v>1898.9999999999982</v>
          </cell>
        </row>
        <row r="194">
          <cell r="E194">
            <v>4371</v>
          </cell>
        </row>
        <row r="195">
          <cell r="E195">
            <v>14349</v>
          </cell>
        </row>
        <row r="196">
          <cell r="E196">
            <v>13005.999999999996</v>
          </cell>
        </row>
        <row r="197">
          <cell r="E197">
            <v>9279.9999999999982</v>
          </cell>
        </row>
        <row r="199">
          <cell r="E199">
            <v>0</v>
          </cell>
        </row>
        <row r="200">
          <cell r="E200">
            <v>1540</v>
          </cell>
        </row>
        <row r="201">
          <cell r="E201">
            <v>831.00000000000011</v>
          </cell>
        </row>
        <row r="202">
          <cell r="E202">
            <v>1235.0000000000005</v>
          </cell>
        </row>
        <row r="203">
          <cell r="E203">
            <v>1358.9999999999995</v>
          </cell>
        </row>
        <row r="204">
          <cell r="E204">
            <v>1067</v>
          </cell>
        </row>
        <row r="205">
          <cell r="E205">
            <v>1540</v>
          </cell>
        </row>
        <row r="206">
          <cell r="E206">
            <v>2551.0000000000009</v>
          </cell>
        </row>
        <row r="207">
          <cell r="E207">
            <v>1179.9999999999995</v>
          </cell>
        </row>
        <row r="208">
          <cell r="E208">
            <v>652.00000000000011</v>
          </cell>
        </row>
        <row r="209">
          <cell r="E209">
            <v>2965.9999999999995</v>
          </cell>
        </row>
        <row r="210">
          <cell r="E210">
            <v>2843</v>
          </cell>
        </row>
        <row r="211">
          <cell r="E211">
            <v>594.99999999999989</v>
          </cell>
        </row>
        <row r="212">
          <cell r="E212">
            <v>943.00000000000023</v>
          </cell>
        </row>
        <row r="213">
          <cell r="E213">
            <v>1482.9999999999998</v>
          </cell>
        </row>
        <row r="214">
          <cell r="E214">
            <v>1011</v>
          </cell>
        </row>
        <row r="215">
          <cell r="E215">
            <v>1482.9999999999998</v>
          </cell>
        </row>
        <row r="216">
          <cell r="E216">
            <v>3201.9999999999995</v>
          </cell>
        </row>
        <row r="217">
          <cell r="E217">
            <v>1899</v>
          </cell>
        </row>
        <row r="218">
          <cell r="E218">
            <v>1664.0000000000005</v>
          </cell>
        </row>
        <row r="219">
          <cell r="E219">
            <v>2551.0000000000009</v>
          </cell>
        </row>
        <row r="220">
          <cell r="E220">
            <v>3438.9999999999982</v>
          </cell>
        </row>
        <row r="221">
          <cell r="E221">
            <v>888.00000000000023</v>
          </cell>
        </row>
        <row r="222">
          <cell r="E222">
            <v>4033.9999999999991</v>
          </cell>
        </row>
        <row r="223">
          <cell r="E223">
            <v>2011.9999999999998</v>
          </cell>
        </row>
        <row r="224">
          <cell r="E224">
            <v>3080.0000000000023</v>
          </cell>
        </row>
        <row r="225">
          <cell r="E225">
            <v>888.00000000000023</v>
          </cell>
        </row>
        <row r="226">
          <cell r="E226">
            <v>1066.9999496809864</v>
          </cell>
        </row>
        <row r="227">
          <cell r="E227">
            <v>236</v>
          </cell>
        </row>
        <row r="228">
          <cell r="E228">
            <v>1540.0000000000007</v>
          </cell>
        </row>
        <row r="229">
          <cell r="E229">
            <v>527.99999999999977</v>
          </cell>
        </row>
        <row r="230">
          <cell r="E230">
            <v>2247.0000000000005</v>
          </cell>
        </row>
        <row r="231">
          <cell r="E231">
            <v>1664</v>
          </cell>
        </row>
        <row r="232">
          <cell r="E232">
            <v>2551.0000000000009</v>
          </cell>
        </row>
        <row r="233">
          <cell r="E233">
            <v>2966</v>
          </cell>
        </row>
        <row r="234">
          <cell r="E234">
            <v>2485</v>
          </cell>
        </row>
        <row r="235">
          <cell r="E235">
            <v>594.99999999999977</v>
          </cell>
        </row>
        <row r="236">
          <cell r="E236">
            <v>527.99999999999977</v>
          </cell>
        </row>
        <row r="237">
          <cell r="E237">
            <v>1012.0000000000007</v>
          </cell>
        </row>
        <row r="238">
          <cell r="E238">
            <v>775</v>
          </cell>
        </row>
        <row r="239">
          <cell r="E239">
            <v>651.99999999999989</v>
          </cell>
        </row>
        <row r="240">
          <cell r="E240">
            <v>1191.0000000000002</v>
          </cell>
        </row>
        <row r="241">
          <cell r="E241">
            <v>1899.9999999999998</v>
          </cell>
        </row>
        <row r="242">
          <cell r="E242">
            <v>1012.0000000000007</v>
          </cell>
        </row>
        <row r="243">
          <cell r="E243">
            <v>2966</v>
          </cell>
        </row>
        <row r="244">
          <cell r="E244">
            <v>942.99999999999989</v>
          </cell>
        </row>
        <row r="245">
          <cell r="E245">
            <v>2551.0000000000009</v>
          </cell>
        </row>
        <row r="246">
          <cell r="E246">
            <v>942.99999999999989</v>
          </cell>
        </row>
        <row r="247">
          <cell r="E247">
            <v>2551.0000000000009</v>
          </cell>
        </row>
        <row r="248">
          <cell r="E248">
            <v>1719</v>
          </cell>
        </row>
        <row r="249">
          <cell r="E249">
            <v>2077.9999999999995</v>
          </cell>
        </row>
        <row r="250">
          <cell r="E250">
            <v>1540.0000000000007</v>
          </cell>
        </row>
        <row r="251">
          <cell r="E251">
            <v>2247.0000000000005</v>
          </cell>
        </row>
        <row r="252">
          <cell r="E252">
            <v>2011.9999999999995</v>
          </cell>
        </row>
        <row r="253">
          <cell r="E253">
            <v>291.00000000000006</v>
          </cell>
        </row>
        <row r="254">
          <cell r="E254">
            <v>359.00000000000011</v>
          </cell>
        </row>
        <row r="255">
          <cell r="E255">
            <v>4562.9999999999991</v>
          </cell>
        </row>
        <row r="256">
          <cell r="E256">
            <v>1482.9999999999998</v>
          </cell>
        </row>
        <row r="257">
          <cell r="E257">
            <v>0</v>
          </cell>
        </row>
        <row r="258">
          <cell r="E258">
            <v>4279.9989454151992</v>
          </cell>
        </row>
        <row r="259">
          <cell r="E259">
            <v>5472.001886785778</v>
          </cell>
        </row>
        <row r="260">
          <cell r="E260">
            <v>885.00052748006499</v>
          </cell>
        </row>
        <row r="261">
          <cell r="E261">
            <v>1701.9995315533743</v>
          </cell>
        </row>
        <row r="262">
          <cell r="E262">
            <v>3303.0007041545596</v>
          </cell>
        </row>
        <row r="263">
          <cell r="E263">
            <v>1287.0046297069866</v>
          </cell>
        </row>
        <row r="264">
          <cell r="E264">
            <v>1974.0036674922217</v>
          </cell>
        </row>
        <row r="265">
          <cell r="E265">
            <v>3544.9990399112899</v>
          </cell>
        </row>
        <row r="266">
          <cell r="E266">
            <v>3338.9957125633036</v>
          </cell>
        </row>
        <row r="267">
          <cell r="E267">
            <v>6126.0022319995378</v>
          </cell>
        </row>
        <row r="268">
          <cell r="E268">
            <v>450.00416878737883</v>
          </cell>
        </row>
        <row r="269">
          <cell r="E269">
            <v>2304</v>
          </cell>
        </row>
        <row r="270">
          <cell r="E270">
            <v>3429.9999999999986</v>
          </cell>
        </row>
        <row r="271">
          <cell r="E271">
            <v>0</v>
          </cell>
        </row>
        <row r="272">
          <cell r="E272">
            <v>4982.9987151960959</v>
          </cell>
        </row>
        <row r="273">
          <cell r="E273">
            <v>6717.0032590033643</v>
          </cell>
        </row>
        <row r="274">
          <cell r="E274">
            <v>5254.0000000000009</v>
          </cell>
        </row>
        <row r="275">
          <cell r="E275">
            <v>5394.0000000000009</v>
          </cell>
        </row>
        <row r="276">
          <cell r="E276">
            <v>5535</v>
          </cell>
        </row>
        <row r="277">
          <cell r="E277">
            <v>5675.0000000000009</v>
          </cell>
        </row>
        <row r="278">
          <cell r="E278">
            <v>5816</v>
          </cell>
        </row>
        <row r="279">
          <cell r="E279">
            <v>7146</v>
          </cell>
        </row>
        <row r="280">
          <cell r="E280">
            <v>7394.9999999999982</v>
          </cell>
        </row>
        <row r="281">
          <cell r="E281">
            <v>7644.9999999999991</v>
          </cell>
        </row>
        <row r="282">
          <cell r="E282">
            <v>7894</v>
          </cell>
        </row>
        <row r="283">
          <cell r="E283">
            <v>8143</v>
          </cell>
        </row>
        <row r="284">
          <cell r="E284">
            <v>1449.9957072955299</v>
          </cell>
        </row>
        <row r="285">
          <cell r="E285">
            <v>2736.9954053501133</v>
          </cell>
        </row>
        <row r="286">
          <cell r="E286">
            <v>5060.0005118714462</v>
          </cell>
        </row>
        <row r="287">
          <cell r="E287">
            <v>3490.9977118035999</v>
          </cell>
        </row>
        <row r="288">
          <cell r="E288">
            <v>5791.0004323609555</v>
          </cell>
        </row>
        <row r="289">
          <cell r="E289">
            <v>8970.9965899966046</v>
          </cell>
        </row>
        <row r="290">
          <cell r="E290">
            <v>6961.9986858179655</v>
          </cell>
        </row>
        <row r="291">
          <cell r="E291">
            <v>18999.999660463705</v>
          </cell>
        </row>
        <row r="292">
          <cell r="E292">
            <v>0</v>
          </cell>
        </row>
        <row r="293">
          <cell r="E293">
            <v>2366.9967438706844</v>
          </cell>
        </row>
        <row r="294">
          <cell r="E294">
            <v>2752.0011351723565</v>
          </cell>
        </row>
        <row r="295">
          <cell r="E295">
            <v>583.00184513060299</v>
          </cell>
        </row>
        <row r="296">
          <cell r="E296">
            <v>1376.9994175353117</v>
          </cell>
        </row>
        <row r="297">
          <cell r="E297">
            <v>2056.001922509065</v>
          </cell>
        </row>
        <row r="298">
          <cell r="E298">
            <v>816.00117494277288</v>
          </cell>
        </row>
        <row r="299">
          <cell r="E299">
            <v>1593.9987136075181</v>
          </cell>
        </row>
        <row r="300">
          <cell r="E300">
            <v>2221.0006651249187</v>
          </cell>
        </row>
        <row r="301">
          <cell r="E301">
            <v>2521.0023566116638</v>
          </cell>
        </row>
        <row r="302">
          <cell r="E302">
            <v>4674.9987529795353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 15"/>
      <sheetName val="от 15"/>
      <sheetName val="150"/>
      <sheetName val="до 15-2"/>
      <sheetName val="от 15-2"/>
      <sheetName val="150-2"/>
    </sheetNames>
    <sheetDataSet>
      <sheetData sheetId="0">
        <row r="71">
          <cell r="F71">
            <v>16950.000736286111</v>
          </cell>
        </row>
      </sheetData>
      <sheetData sheetId="1">
        <row r="75">
          <cell r="F75">
            <v>42373.334613925013</v>
          </cell>
        </row>
      </sheetData>
      <sheetData sheetId="2">
        <row r="75">
          <cell r="F75">
            <v>84745.834011946878</v>
          </cell>
        </row>
      </sheetData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8">
          <cell r="F48">
            <v>41949.16652820805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П"/>
      <sheetName val="ВЛ"/>
      <sheetName val="ВЛ 10"/>
    </sheetNames>
    <sheetDataSet>
      <sheetData sheetId="0">
        <row r="48">
          <cell r="F48">
            <v>2881.6656756708962</v>
          </cell>
        </row>
      </sheetData>
      <sheetData sheetId="1">
        <row r="50">
          <cell r="F50">
            <v>4067.4998237228569</v>
          </cell>
        </row>
      </sheetData>
      <sheetData sheetId="2">
        <row r="50">
          <cell r="F50">
            <v>4830.834032501888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2016 г. (без ГСМ)"/>
      <sheetName val="2017(без ГСМ)"/>
      <sheetName val=" на 2018 (без ГСМ) "/>
      <sheetName val="на 2019"/>
      <sheetName val="2019-2"/>
    </sheetNames>
    <sheetDataSet>
      <sheetData sheetId="0"/>
      <sheetData sheetId="1"/>
      <sheetData sheetId="2"/>
      <sheetData sheetId="3"/>
      <sheetData sheetId="4">
        <row r="16">
          <cell r="Q16">
            <v>583.33497665531922</v>
          </cell>
        </row>
        <row r="17">
          <cell r="Q17">
            <v>833.32941576838664</v>
          </cell>
        </row>
        <row r="18">
          <cell r="Q18">
            <v>833.334887093151</v>
          </cell>
        </row>
        <row r="19">
          <cell r="Q19">
            <v>833.3341282184042</v>
          </cell>
        </row>
        <row r="20">
          <cell r="Q20">
            <v>749.9959011666059</v>
          </cell>
        </row>
        <row r="22">
          <cell r="Q22">
            <v>499.9993535641338</v>
          </cell>
        </row>
        <row r="23">
          <cell r="Q23">
            <v>999.99752968416419</v>
          </cell>
        </row>
        <row r="24">
          <cell r="Q24">
            <v>1000.0009279341642</v>
          </cell>
        </row>
        <row r="25">
          <cell r="Q25">
            <v>749.99593284019249</v>
          </cell>
        </row>
        <row r="27">
          <cell r="Q27">
            <v>583.33232212090036</v>
          </cell>
        </row>
        <row r="28">
          <cell r="Q28">
            <v>833.33335581665688</v>
          </cell>
        </row>
        <row r="29">
          <cell r="Q29">
            <v>749.99710120142197</v>
          </cell>
        </row>
        <row r="30">
          <cell r="Q30">
            <v>749.99669416398183</v>
          </cell>
        </row>
        <row r="31">
          <cell r="Q31">
            <v>916.67056682388875</v>
          </cell>
        </row>
        <row r="33">
          <cell r="Q33">
            <v>1000.0034476009337</v>
          </cell>
        </row>
        <row r="34">
          <cell r="Q34">
            <v>1083.329674828309</v>
          </cell>
        </row>
        <row r="35">
          <cell r="Q35">
            <v>1666.6700305736413</v>
          </cell>
        </row>
        <row r="36">
          <cell r="Q36">
            <v>1250.0014699320773</v>
          </cell>
        </row>
        <row r="37">
          <cell r="Q37">
            <v>1833.3312145190641</v>
          </cell>
        </row>
        <row r="38">
          <cell r="Q38">
            <v>2333.3305938638996</v>
          </cell>
        </row>
        <row r="40">
          <cell r="Q40">
            <v>749.99981125492673</v>
          </cell>
        </row>
        <row r="41">
          <cell r="Q41">
            <v>791.66581866179013</v>
          </cell>
        </row>
        <row r="42">
          <cell r="Q42">
            <v>583.33205885730672</v>
          </cell>
        </row>
        <row r="43">
          <cell r="Q43">
            <v>583.33444660972862</v>
          </cell>
        </row>
        <row r="44">
          <cell r="Q44">
            <v>1166.6703461408511</v>
          </cell>
        </row>
        <row r="45">
          <cell r="Q45">
            <v>1166.669257809164</v>
          </cell>
        </row>
        <row r="46">
          <cell r="Q46">
            <v>916.66614769860189</v>
          </cell>
        </row>
        <row r="47">
          <cell r="Q47">
            <v>916.66464282835102</v>
          </cell>
        </row>
        <row r="48">
          <cell r="Q48">
            <v>1166.6659692024011</v>
          </cell>
        </row>
        <row r="49">
          <cell r="Q49">
            <v>1166.6669931393312</v>
          </cell>
        </row>
        <row r="50">
          <cell r="Q50">
            <v>1083.3333931393313</v>
          </cell>
        </row>
        <row r="52">
          <cell r="Q52">
            <v>2499.9966770608507</v>
          </cell>
        </row>
        <row r="53">
          <cell r="Q53">
            <v>2949.9972810056547</v>
          </cell>
        </row>
        <row r="54">
          <cell r="Q54">
            <v>2499.9997674270721</v>
          </cell>
        </row>
        <row r="56">
          <cell r="Q56">
            <v>1000.0036589541642</v>
          </cell>
        </row>
        <row r="57">
          <cell r="Q57">
            <v>999.99758207359673</v>
          </cell>
        </row>
        <row r="58">
          <cell r="Q58">
            <v>999.99700028218842</v>
          </cell>
        </row>
        <row r="60">
          <cell r="Q60">
            <v>1666.6657024651922</v>
          </cell>
        </row>
        <row r="61">
          <cell r="Q61">
            <v>1666.670475434164</v>
          </cell>
        </row>
        <row r="62">
          <cell r="Q62">
            <v>1666.670475434164</v>
          </cell>
        </row>
        <row r="65">
          <cell r="Q65">
            <v>1249.9985405946886</v>
          </cell>
        </row>
        <row r="66">
          <cell r="Q66">
            <v>1666.6655918446886</v>
          </cell>
        </row>
        <row r="67">
          <cell r="Q67">
            <v>1666.6654291610514</v>
          </cell>
        </row>
        <row r="68">
          <cell r="Q68">
            <v>2083.3339322860511</v>
          </cell>
        </row>
        <row r="70">
          <cell r="Q70">
            <v>1000.0035924795036</v>
          </cell>
        </row>
        <row r="72">
          <cell r="Q72">
            <v>833.32977721519251</v>
          </cell>
        </row>
        <row r="74">
          <cell r="Q74">
            <v>833.33714903852081</v>
          </cell>
        </row>
        <row r="75">
          <cell r="Q75">
            <v>1249.9975030267483</v>
          </cell>
        </row>
        <row r="76">
          <cell r="Q76">
            <v>1000.0035271438904</v>
          </cell>
        </row>
        <row r="77">
          <cell r="Q77">
            <v>999.99598566814598</v>
          </cell>
        </row>
        <row r="78">
          <cell r="Q78">
            <v>916.666425388383</v>
          </cell>
        </row>
        <row r="79">
          <cell r="Q79">
            <v>1083.3323152633234</v>
          </cell>
        </row>
        <row r="80">
          <cell r="Q80">
            <v>999.99603810627048</v>
          </cell>
        </row>
        <row r="81">
          <cell r="Q81">
            <v>999.99840321744</v>
          </cell>
        </row>
        <row r="82">
          <cell r="Q82">
            <v>2083.3339540116717</v>
          </cell>
        </row>
        <row r="83">
          <cell r="Q83">
            <v>1833.334827479156</v>
          </cell>
        </row>
        <row r="84">
          <cell r="Q84">
            <v>1833.3345728704344</v>
          </cell>
        </row>
        <row r="85">
          <cell r="Q85">
            <v>1916.6663135975896</v>
          </cell>
        </row>
        <row r="86">
          <cell r="Q86">
            <v>2500.0032159356838</v>
          </cell>
        </row>
        <row r="87">
          <cell r="Q87">
            <v>4333.33484248077</v>
          </cell>
        </row>
        <row r="88">
          <cell r="Q88">
            <v>3916.6699126428775</v>
          </cell>
        </row>
        <row r="89">
          <cell r="Q89">
            <v>3916.6699126428775</v>
          </cell>
        </row>
        <row r="90">
          <cell r="Q90">
            <v>3750.0002869961136</v>
          </cell>
        </row>
        <row r="91">
          <cell r="Q91">
            <v>249.99706188635827</v>
          </cell>
        </row>
        <row r="92">
          <cell r="Q92">
            <v>416.66680349162169</v>
          </cell>
        </row>
        <row r="93">
          <cell r="Q93">
            <v>250.00059967307493</v>
          </cell>
        </row>
        <row r="94">
          <cell r="Q94">
            <v>416.66680349162169</v>
          </cell>
        </row>
        <row r="95">
          <cell r="Q95">
            <v>1833.3301577903326</v>
          </cell>
        </row>
        <row r="96">
          <cell r="Q96">
            <v>1916.6706577903326</v>
          </cell>
        </row>
        <row r="97">
          <cell r="Q97">
            <v>1999.9996577903325</v>
          </cell>
        </row>
        <row r="98">
          <cell r="Q98">
            <v>916.66501132357803</v>
          </cell>
        </row>
        <row r="99">
          <cell r="Q99">
            <v>999.99784144394812</v>
          </cell>
        </row>
        <row r="100">
          <cell r="Q100">
            <v>4166.6700350527999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7.2014"/>
      <sheetName val="Лист2"/>
      <sheetName val="Лист3"/>
    </sheetNames>
    <sheetDataSet>
      <sheetData sheetId="0">
        <row r="90">
          <cell r="B90" t="str">
            <v>Автомобиль УАЗ-22069</v>
          </cell>
        </row>
        <row r="91">
          <cell r="B91" t="str">
            <v>ГАЗель</v>
          </cell>
        </row>
        <row r="92">
          <cell r="B92" t="str">
            <v xml:space="preserve">Автобус, ЛАЗ-695 </v>
          </cell>
        </row>
        <row r="93">
          <cell r="B93" t="str">
            <v>ЛАЗ-42021 /АВТОБУС/</v>
          </cell>
        </row>
        <row r="94">
          <cell r="B94" t="str">
            <v>ПАЗ 3205</v>
          </cell>
        </row>
        <row r="96">
          <cell r="B96" t="str">
            <v>Автомобиль УАЗ-39094</v>
          </cell>
        </row>
        <row r="97">
          <cell r="B97" t="str">
            <v>Автомобиль ЗИЛ-131 /спец. фургон/</v>
          </cell>
        </row>
        <row r="99">
          <cell r="B99" t="str">
            <v xml:space="preserve">Автомобиль УРАЛ-4320 (фургон) </v>
          </cell>
        </row>
        <row r="100">
          <cell r="B100" t="str">
            <v>Автомобиль ГАЗ-53 фургон</v>
          </cell>
        </row>
        <row r="101">
          <cell r="B101" t="str">
            <v>Автомобиль УАЗ-31514,31512</v>
          </cell>
        </row>
        <row r="102">
          <cell r="B102" t="str">
            <v>Автомобиль ГАЗ-"Волга"</v>
          </cell>
        </row>
        <row r="103">
          <cell r="B103" t="str">
            <v>Автомобиль легковой ВАЗ-"Жигули"</v>
          </cell>
        </row>
        <row r="104">
          <cell r="B104" t="str">
            <v>ВАЗ-2109 и модификации</v>
          </cell>
        </row>
        <row r="106">
          <cell r="B106" t="str">
            <v>УАЗ Патриот</v>
          </cell>
        </row>
        <row r="107">
          <cell r="B107" t="str">
            <v>Автомобиль ГАЗ-САЗ-(самосвал)</v>
          </cell>
        </row>
        <row r="108">
          <cell r="B108" t="str">
            <v>Автомобиль ЗИЛ-ММЗ-4502 самосвал</v>
          </cell>
        </row>
        <row r="109">
          <cell r="B109" t="str">
            <v xml:space="preserve"> МАЗ-cамосвал</v>
          </cell>
        </row>
        <row r="110">
          <cell r="B110" t="str">
            <v>Автомобиль КАМАЗ самосвал</v>
          </cell>
        </row>
        <row r="111">
          <cell r="B111" t="str">
            <v>Автомобиль УРАЛ-5557</v>
          </cell>
        </row>
        <row r="112">
          <cell r="B112" t="str">
            <v xml:space="preserve">Автомобиль,КРАЗ-256 Б/самосвал/   </v>
          </cell>
        </row>
        <row r="113">
          <cell r="B113" t="str">
            <v xml:space="preserve"> ЗИЛ (грузовой,бортовой)</v>
          </cell>
        </row>
        <row r="114">
          <cell r="B114" t="str">
            <v xml:space="preserve">Автомобиль ЗИЛ-5 3 01 АО </v>
          </cell>
        </row>
        <row r="115">
          <cell r="B115" t="str">
            <v>Автомобиль грузовой,ГАЗель</v>
          </cell>
        </row>
        <row r="116">
          <cell r="B116" t="str">
            <v>ГАЗ /БОРТОВОЙ/</v>
          </cell>
        </row>
        <row r="117">
          <cell r="B117" t="str">
            <v>Автомобиль,УРАЛ-/грузовой бортовой/</v>
          </cell>
        </row>
        <row r="118">
          <cell r="B118" t="str">
            <v>Автомобиль ЗИЛ-131</v>
          </cell>
        </row>
        <row r="119">
          <cell r="B119" t="str">
            <v>ЗИЛ-157</v>
          </cell>
        </row>
        <row r="120">
          <cell r="B120" t="str">
            <v xml:space="preserve">Автомобиль,УАЗ-3303 /бортовой/ </v>
          </cell>
        </row>
        <row r="121">
          <cell r="B121" t="str">
            <v>КАМАЗ- /БОРТОВОЙ/</v>
          </cell>
        </row>
        <row r="122">
          <cell r="B122" t="str">
            <v>МАЗ-/БОРТОВОЙ/</v>
          </cell>
        </row>
        <row r="123">
          <cell r="B123" t="str">
            <v>Автомобиль ГАЗ-66,3308</v>
          </cell>
        </row>
        <row r="124">
          <cell r="B124" t="str">
            <v>Автомобиль ЗИЛ-441510</v>
          </cell>
        </row>
        <row r="125">
          <cell r="B125" t="str">
            <v>МАЗ- /ТЯГАЧ/</v>
          </cell>
        </row>
        <row r="126">
          <cell r="B126" t="str">
            <v>Атомобиль,КАМАЗ- /седельный тягач/</v>
          </cell>
        </row>
        <row r="127">
          <cell r="B127" t="str">
            <v xml:space="preserve">  А/машина ЗИЛ 131 лесовоз </v>
          </cell>
        </row>
        <row r="128">
          <cell r="B128" t="str">
            <v>Автомобиль,КРАЗ-255 /лесовоз/</v>
          </cell>
        </row>
        <row r="129">
          <cell r="B129" t="str">
            <v>Лесовоз УРАЛ 4320</v>
          </cell>
        </row>
        <row r="130">
          <cell r="B130" t="str">
            <v>БКМ302Б набазеГАЗ-66-31</v>
          </cell>
        </row>
        <row r="131">
          <cell r="B131" t="str">
            <v xml:space="preserve">Автомобиль МРК-750    ЗИЛ-131 </v>
          </cell>
        </row>
        <row r="132">
          <cell r="B132" t="str">
            <v>Автокран  5 тонн</v>
          </cell>
        </row>
        <row r="133">
          <cell r="B133" t="str">
            <v>Автокран 12 тонн</v>
          </cell>
        </row>
        <row r="134">
          <cell r="B134" t="str">
            <v>Автокран 16 тонн</v>
          </cell>
        </row>
        <row r="135">
          <cell r="B135" t="str">
            <v>Автокран 25 тонн</v>
          </cell>
        </row>
        <row r="136">
          <cell r="B136" t="str">
            <v>АВТОПОДЪЁМНИК</v>
          </cell>
        </row>
        <row r="137">
          <cell r="B137" t="str">
            <v>Автомоб.ГАЗ-5312 асмашина</v>
          </cell>
        </row>
        <row r="138">
          <cell r="B138" t="str">
            <v>Трактор МТЗ-80</v>
          </cell>
        </row>
        <row r="139">
          <cell r="B139" t="str">
            <v>Бурильно-крановая машина БМ-205 в на базе трактора МТЗ-82</v>
          </cell>
        </row>
        <row r="140">
          <cell r="B140" t="str">
            <v>ЗТМ-60</v>
          </cell>
        </row>
        <row r="141">
          <cell r="B141" t="str">
            <v>Трактор Т-150К</v>
          </cell>
        </row>
        <row r="142">
          <cell r="B142" t="str">
            <v xml:space="preserve">Трактор Т-25А  </v>
          </cell>
        </row>
        <row r="143">
          <cell r="B143" t="str">
            <v xml:space="preserve">ТРАКТОР К-701,700 </v>
          </cell>
        </row>
        <row r="144">
          <cell r="B144" t="str">
            <v xml:space="preserve">ТРАКТОР Т-40АМ </v>
          </cell>
        </row>
        <row r="145">
          <cell r="B145" t="str">
            <v xml:space="preserve">Трактор ДТ-75  </v>
          </cell>
        </row>
        <row r="146">
          <cell r="B146" t="str">
            <v>Бульдозер,</v>
          </cell>
        </row>
        <row r="147">
          <cell r="B147" t="str">
            <v>Экскаватор ЭО  0,65м</v>
          </cell>
        </row>
        <row r="148">
          <cell r="B148" t="str">
            <v>Экскаватор ЭО 0,25 м</v>
          </cell>
        </row>
        <row r="149">
          <cell r="B149" t="str">
            <v>А/кран самоходный</v>
          </cell>
        </row>
        <row r="150">
          <cell r="B150" t="str">
            <v>Гусеничный тягач ГАЗ-34039</v>
          </cell>
        </row>
        <row r="151">
          <cell r="B151" t="str">
            <v>Гусеничный тягач АТС-59</v>
          </cell>
        </row>
        <row r="152">
          <cell r="B152" t="str">
            <v>Гусеничный тягач ГПЛ-520</v>
          </cell>
        </row>
        <row r="153">
          <cell r="B153" t="str">
            <v>Трал 40 тн</v>
          </cell>
        </row>
        <row r="154">
          <cell r="B154" t="str">
            <v>Полуприцеп бортовой</v>
          </cell>
        </row>
        <row r="155">
          <cell r="B155" t="str">
            <v>Прицеп бортовой</v>
          </cell>
        </row>
        <row r="156">
          <cell r="B156" t="str">
            <v>Автопогрузчик 4014</v>
          </cell>
        </row>
        <row r="157">
          <cell r="B157" t="str">
            <v>Компрессор ЗИФ -ПВ-5М</v>
          </cell>
        </row>
        <row r="158">
          <cell r="B158" t="str">
            <v>Дизель-электростанция ЭД-100</v>
          </cell>
        </row>
        <row r="159">
          <cell r="B159" t="str">
            <v>Прицеп лесовозный ТМЗ-802</v>
          </cell>
        </row>
        <row r="160">
          <cell r="B160">
            <v>0</v>
          </cell>
        </row>
        <row r="161">
          <cell r="B161" t="str">
            <v>Стоимость  работ  по составлению однолинейной схемы электроустановки 0,4 кВ с простой и наглядной схемой, 1 точка учета</v>
          </cell>
        </row>
        <row r="162">
          <cell r="B162" t="str">
            <v xml:space="preserve">Стоимость  работ  по составлению однолинейной схемы электроустановки 0,4 кВ с простой и наглядной схемой, до 3 точек учета </v>
          </cell>
        </row>
        <row r="163">
          <cell r="B163" t="str">
            <v>Стоимость  работ  по составлению однолинейной схемы электроустановки ВРУ 0,4 кВ 1 точка учета</v>
          </cell>
        </row>
        <row r="164">
          <cell r="B164" t="str">
            <v xml:space="preserve">Стоимость  работ  по составлению однолинейной схемы электроустановки ВРУ 0,4 кВ от 2 до 3 точек учета </v>
          </cell>
        </row>
        <row r="165">
          <cell r="B165" t="str">
            <v xml:space="preserve">Стоимость  работ  по составлению однолинейной схемы электроустановки ВРУ 0,4 кВ от 3 до 10 точек учета </v>
          </cell>
        </row>
        <row r="166">
          <cell r="B166" t="str">
            <v xml:space="preserve">Стоимость  работ  по составлению однолинейной схемы электроустановки ВРУ 0,4 кВ от 10 до 20 точек учета включительно </v>
          </cell>
        </row>
        <row r="167">
          <cell r="B167" t="str">
            <v xml:space="preserve">Стоимость  работ  по составлению однолинейной схемы электроустановки ВРУ 0,4 кВ более 20 точек учета </v>
          </cell>
        </row>
        <row r="168">
          <cell r="B168">
            <v>0</v>
          </cell>
        </row>
        <row r="169">
          <cell r="B169" t="str">
            <v xml:space="preserve">Стоимость  работ по производству расчета потерь электроэнергии в электрических сетях электроустановки 0,4 кВ с простой и наглядной схемой </v>
          </cell>
        </row>
        <row r="170">
          <cell r="B170" t="str">
            <v xml:space="preserve">Стоимость  работ по  производству расчета потерь электроэнергии в электрческих сетях ВРУ 0,4 кВ </v>
          </cell>
        </row>
        <row r="171">
          <cell r="B171" t="str">
            <v xml:space="preserve">Стоимость  работ по производству расчета потерь электроэнергии в электрических сетях ПУ на объекте сетевой организации на напряжении 6-220 кВ </v>
          </cell>
        </row>
        <row r="172">
          <cell r="B172" t="str">
            <v xml:space="preserve">Стоимость  работ по  производству расчета потерь электроэнергии в электрических сетях ТП 10(6 кВ)/0,4 кВ </v>
          </cell>
        </row>
        <row r="173">
          <cell r="B173" t="str">
            <v>Стоимость  работ по производству расчета потерь электроэнергии в электрических сетях РП 10(6) кВ, ПС (РП) 35 кВ</v>
          </cell>
        </row>
        <row r="174">
          <cell r="B174" t="str">
            <v xml:space="preserve">Стоимость  работ по  производству расчета потерь электроэнергии в электричесих сетях ПС 110 (220) кВ </v>
          </cell>
        </row>
        <row r="175">
          <cell r="B175">
            <v>0</v>
          </cell>
        </row>
        <row r="176">
          <cell r="B176" t="str">
            <v xml:space="preserve">Стоимость работ по отключению/подключению коммутационных аппаратов на ПС с постоянным дежурным персоналом по уровням напряжения ВН, СН1, СН2 </v>
          </cell>
        </row>
        <row r="177">
          <cell r="B177" t="str">
            <v>Стоимость работ по отключению/подключению коммутационных аппаратов  персоналом ОВБ с выездом в пределах населенного пункта, либо не далее 10 км от месторасположения РЭС по уровням напряжения ВН, СН1, СН2, НН</v>
          </cell>
        </row>
        <row r="178">
          <cell r="B178" t="str">
            <v>Стоимость работ по отключению/подключению коммутационных аппаратов  персоналом ОВБ с выездом  далее 10 км от месторасположения РЭС по уровням напряжения ВН, СН1, СН2, НН</v>
          </cell>
        </row>
        <row r="179">
          <cell r="B179" t="str">
            <v xml:space="preserve">Стоимость работ по вводу в действие КТЗ на ПС с постоянным дежурным персоналом по уровням напряжения ВН, СН1, СН2 </v>
          </cell>
        </row>
        <row r="180">
          <cell r="B180" t="str">
            <v>Стоимость работ по вводу в действие КТЗ персоналом ОВБ с выездом в пределах населенного пункта, либо не далее 10 км от месторасположения РЭС по уровням напряжения ВН, СН1, СН2, НН</v>
          </cell>
        </row>
        <row r="181">
          <cell r="B181" t="str">
            <v>Стоимость работ по вводу в действие КТЗ персоналом ОВБ с выездом  далее 10 км от месторасположения РЭС по уровням напряжения ВН, СН1, СН2, НН</v>
          </cell>
        </row>
        <row r="182">
          <cell r="B182" t="str">
            <v xml:space="preserve">Стоимость работ по отсоединению отпаек ЛЭП персоналом ОВБ с выездом в пределах одного населенного пункта по уровню напряжения ВН (110 кВ) </v>
          </cell>
        </row>
        <row r="183">
          <cell r="B183" t="str">
            <v xml:space="preserve">Стоимость работ по отсоединению отпаек ЛЭП персоналом ОВБ с выездом в пределах одного населенного пункта по уровню напряжения СН1 (35 кВ) </v>
          </cell>
        </row>
        <row r="184">
          <cell r="B184" t="str">
            <v>Стоимость работ по отсоединению отпаек ЛЭП персоналом ОВБ с выездом в пределах одного населенного пункта по уровню напряжения СН2 (6-10 кВ), НН</v>
          </cell>
        </row>
        <row r="186">
          <cell r="B186">
            <v>0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ст.одн.сх. 0,4кВ"/>
      <sheetName val="Сост.одн.сх. 6-10кВ"/>
      <sheetName val="Сост.одн.сх. 35-110кВ"/>
      <sheetName val="Расчет потерь"/>
      <sheetName val="измер трансф"/>
      <sheetName val="снятие, замена трансф"/>
      <sheetName val="Лист1"/>
      <sheetName val="#ССЫЛКА"/>
    </sheetNames>
    <sheetDataSet>
      <sheetData sheetId="0">
        <row r="25">
          <cell r="E25">
            <v>254.1701380720597</v>
          </cell>
          <cell r="M25">
            <v>511.66974085760205</v>
          </cell>
        </row>
        <row r="57">
          <cell r="E57">
            <v>510.83432281639244</v>
          </cell>
          <cell r="M57">
            <v>966.66876191891515</v>
          </cell>
        </row>
        <row r="86">
          <cell r="E86">
            <v>1954.1684999297083</v>
          </cell>
          <cell r="M86">
            <v>2910.8333607609488</v>
          </cell>
        </row>
        <row r="118">
          <cell r="E118">
            <v>3885.8329896346058</v>
          </cell>
        </row>
      </sheetData>
      <sheetData sheetId="1">
        <row r="25">
          <cell r="E25">
            <v>325.83464480446196</v>
          </cell>
          <cell r="M25">
            <v>468.33396076545768</v>
          </cell>
        </row>
        <row r="57">
          <cell r="E57">
            <v>626.67017626095196</v>
          </cell>
          <cell r="M57">
            <v>880.83208998822965</v>
          </cell>
        </row>
        <row r="86">
          <cell r="E86">
            <v>2169.9976975267809</v>
          </cell>
          <cell r="M86">
            <v>3342.5004575759453</v>
          </cell>
        </row>
        <row r="118">
          <cell r="E118">
            <v>4530.8343130780868</v>
          </cell>
        </row>
      </sheetData>
      <sheetData sheetId="2">
        <row r="25">
          <cell r="E25">
            <v>349.16731756603673</v>
          </cell>
          <cell r="M25">
            <v>490.83446433620918</v>
          </cell>
        </row>
        <row r="57">
          <cell r="E57">
            <v>713.33060244230558</v>
          </cell>
          <cell r="M57">
            <v>966.66927962587079</v>
          </cell>
        </row>
        <row r="86">
          <cell r="E86">
            <v>2378.3324093510778</v>
          </cell>
          <cell r="M86">
            <v>3561.6685252655725</v>
          </cell>
        </row>
        <row r="119">
          <cell r="E119">
            <v>4759.9983604165473</v>
          </cell>
        </row>
      </sheetData>
      <sheetData sheetId="3">
        <row r="26">
          <cell r="E26">
            <v>510.83369030530645</v>
          </cell>
        </row>
        <row r="79">
          <cell r="E79">
            <v>650.00389844284427</v>
          </cell>
        </row>
        <row r="127">
          <cell r="E127">
            <v>904.16556366101645</v>
          </cell>
        </row>
        <row r="185">
          <cell r="E185">
            <v>1299.9993813559295</v>
          </cell>
        </row>
        <row r="238">
          <cell r="E238">
            <v>1953.332542302589</v>
          </cell>
        </row>
        <row r="288">
          <cell r="E288">
            <v>2404.9986863352415</v>
          </cell>
        </row>
      </sheetData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Q345"/>
  <sheetViews>
    <sheetView tabSelected="1" topLeftCell="A310" zoomScale="70" zoomScaleNormal="70" zoomScaleSheetLayoutView="80" workbookViewId="0">
      <selection activeCell="W140" sqref="W140"/>
    </sheetView>
  </sheetViews>
  <sheetFormatPr defaultRowHeight="18.75" outlineLevelRow="1" outlineLevelCol="1" x14ac:dyDescent="0.3"/>
  <cols>
    <col min="1" max="1" width="6" style="10" customWidth="1"/>
    <col min="2" max="2" width="65.85546875" style="11" customWidth="1"/>
    <col min="3" max="3" width="12.28515625" style="12" customWidth="1"/>
    <col min="4" max="4" width="13.140625" style="12" customWidth="1"/>
    <col min="5" max="5" width="12.85546875" style="12" customWidth="1"/>
    <col min="6" max="6" width="10.28515625" style="1" customWidth="1" outlineLevel="1"/>
    <col min="7" max="7" width="8" style="13" customWidth="1" outlineLevel="1"/>
    <col min="8" max="8" width="23.7109375" style="13" customWidth="1" outlineLevel="1"/>
    <col min="9" max="9" width="9.28515625" style="13" customWidth="1" outlineLevel="1"/>
    <col min="10" max="10" width="19.42578125" style="13" customWidth="1" outlineLevel="1"/>
    <col min="11" max="11" width="21.5703125" style="15" customWidth="1"/>
    <col min="12" max="12" width="27.7109375" style="70" hidden="1" customWidth="1"/>
    <col min="13" max="13" width="34" style="70" hidden="1" customWidth="1"/>
    <col min="14" max="14" width="14.140625" style="70" hidden="1" customWidth="1"/>
    <col min="15" max="15" width="9.140625" style="70" hidden="1" customWidth="1"/>
    <col min="16" max="16" width="13.42578125" style="70" hidden="1" customWidth="1"/>
    <col min="17" max="18" width="11.5703125" style="70" hidden="1" customWidth="1"/>
    <col min="19" max="19" width="0" style="70" hidden="1" customWidth="1"/>
    <col min="20" max="187" width="9.140625" style="70"/>
    <col min="188" max="188" width="75.42578125" style="70" customWidth="1"/>
    <col min="189" max="189" width="21.5703125" style="70" customWidth="1"/>
    <col min="190" max="190" width="13.5703125" style="70" customWidth="1"/>
    <col min="191" max="191" width="16.85546875" style="70" customWidth="1"/>
    <col min="192" max="192" width="15.5703125" style="70" customWidth="1"/>
    <col min="193" max="193" width="10" style="70" customWidth="1"/>
    <col min="194" max="194" width="37.140625" style="70" customWidth="1"/>
    <col min="195" max="195" width="9.42578125" style="70" customWidth="1"/>
    <col min="196" max="196" width="37.28515625" style="70" customWidth="1"/>
    <col min="197" max="197" width="25.42578125" style="70" customWidth="1"/>
    <col min="198" max="198" width="0" style="70" hidden="1" customWidth="1"/>
    <col min="199" max="199" width="34" style="70" customWidth="1"/>
    <col min="200" max="443" width="9.140625" style="70"/>
    <col min="444" max="444" width="75.42578125" style="70" customWidth="1"/>
    <col min="445" max="445" width="21.5703125" style="70" customWidth="1"/>
    <col min="446" max="446" width="13.5703125" style="70" customWidth="1"/>
    <col min="447" max="447" width="16.85546875" style="70" customWidth="1"/>
    <col min="448" max="448" width="15.5703125" style="70" customWidth="1"/>
    <col min="449" max="449" width="10" style="70" customWidth="1"/>
    <col min="450" max="450" width="37.140625" style="70" customWidth="1"/>
    <col min="451" max="451" width="9.42578125" style="70" customWidth="1"/>
    <col min="452" max="452" width="37.28515625" style="70" customWidth="1"/>
    <col min="453" max="453" width="25.42578125" style="70" customWidth="1"/>
    <col min="454" max="454" width="0" style="70" hidden="1" customWidth="1"/>
    <col min="455" max="455" width="34" style="70" customWidth="1"/>
    <col min="456" max="699" width="9.140625" style="70"/>
    <col min="700" max="700" width="75.42578125" style="70" customWidth="1"/>
    <col min="701" max="701" width="21.5703125" style="70" customWidth="1"/>
    <col min="702" max="702" width="13.5703125" style="70" customWidth="1"/>
    <col min="703" max="703" width="16.85546875" style="70" customWidth="1"/>
    <col min="704" max="704" width="15.5703125" style="70" customWidth="1"/>
    <col min="705" max="705" width="10" style="70" customWidth="1"/>
    <col min="706" max="706" width="37.140625" style="70" customWidth="1"/>
    <col min="707" max="707" width="9.42578125" style="70" customWidth="1"/>
    <col min="708" max="708" width="37.28515625" style="70" customWidth="1"/>
    <col min="709" max="709" width="25.42578125" style="70" customWidth="1"/>
    <col min="710" max="710" width="0" style="70" hidden="1" customWidth="1"/>
    <col min="711" max="711" width="34" style="70" customWidth="1"/>
    <col min="712" max="955" width="9.140625" style="70"/>
    <col min="956" max="956" width="75.42578125" style="70" customWidth="1"/>
    <col min="957" max="957" width="21.5703125" style="70" customWidth="1"/>
    <col min="958" max="958" width="13.5703125" style="70" customWidth="1"/>
    <col min="959" max="959" width="16.85546875" style="70" customWidth="1"/>
    <col min="960" max="960" width="15.5703125" style="70" customWidth="1"/>
    <col min="961" max="961" width="10" style="70" customWidth="1"/>
    <col min="962" max="962" width="37.140625" style="70" customWidth="1"/>
    <col min="963" max="963" width="9.42578125" style="70" customWidth="1"/>
    <col min="964" max="964" width="37.28515625" style="70" customWidth="1"/>
    <col min="965" max="965" width="25.42578125" style="70" customWidth="1"/>
    <col min="966" max="966" width="0" style="70" hidden="1" customWidth="1"/>
    <col min="967" max="967" width="34" style="70" customWidth="1"/>
    <col min="968" max="1211" width="9.140625" style="70"/>
    <col min="1212" max="1212" width="75.42578125" style="70" customWidth="1"/>
    <col min="1213" max="1213" width="21.5703125" style="70" customWidth="1"/>
    <col min="1214" max="1214" width="13.5703125" style="70" customWidth="1"/>
    <col min="1215" max="1215" width="16.85546875" style="70" customWidth="1"/>
    <col min="1216" max="1216" width="15.5703125" style="70" customWidth="1"/>
    <col min="1217" max="1217" width="10" style="70" customWidth="1"/>
    <col min="1218" max="1218" width="37.140625" style="70" customWidth="1"/>
    <col min="1219" max="1219" width="9.42578125" style="70" customWidth="1"/>
    <col min="1220" max="1220" width="37.28515625" style="70" customWidth="1"/>
    <col min="1221" max="1221" width="25.42578125" style="70" customWidth="1"/>
    <col min="1222" max="1222" width="0" style="70" hidden="1" customWidth="1"/>
    <col min="1223" max="1223" width="34" style="70" customWidth="1"/>
    <col min="1224" max="1467" width="9.140625" style="70"/>
    <col min="1468" max="1468" width="75.42578125" style="70" customWidth="1"/>
    <col min="1469" max="1469" width="21.5703125" style="70" customWidth="1"/>
    <col min="1470" max="1470" width="13.5703125" style="70" customWidth="1"/>
    <col min="1471" max="1471" width="16.85546875" style="70" customWidth="1"/>
    <col min="1472" max="1472" width="15.5703125" style="70" customWidth="1"/>
    <col min="1473" max="1473" width="10" style="70" customWidth="1"/>
    <col min="1474" max="1474" width="37.140625" style="70" customWidth="1"/>
    <col min="1475" max="1475" width="9.42578125" style="70" customWidth="1"/>
    <col min="1476" max="1476" width="37.28515625" style="70" customWidth="1"/>
    <col min="1477" max="1477" width="25.42578125" style="70" customWidth="1"/>
    <col min="1478" max="1478" width="0" style="70" hidden="1" customWidth="1"/>
    <col min="1479" max="1479" width="34" style="70" customWidth="1"/>
    <col min="1480" max="1723" width="9.140625" style="70"/>
    <col min="1724" max="1724" width="75.42578125" style="70" customWidth="1"/>
    <col min="1725" max="1725" width="21.5703125" style="70" customWidth="1"/>
    <col min="1726" max="1726" width="13.5703125" style="70" customWidth="1"/>
    <col min="1727" max="1727" width="16.85546875" style="70" customWidth="1"/>
    <col min="1728" max="1728" width="15.5703125" style="70" customWidth="1"/>
    <col min="1729" max="1729" width="10" style="70" customWidth="1"/>
    <col min="1730" max="1730" width="37.140625" style="70" customWidth="1"/>
    <col min="1731" max="1731" width="9.42578125" style="70" customWidth="1"/>
    <col min="1732" max="1732" width="37.28515625" style="70" customWidth="1"/>
    <col min="1733" max="1733" width="25.42578125" style="70" customWidth="1"/>
    <col min="1734" max="1734" width="0" style="70" hidden="1" customWidth="1"/>
    <col min="1735" max="1735" width="34" style="70" customWidth="1"/>
    <col min="1736" max="1979" width="9.140625" style="70"/>
    <col min="1980" max="1980" width="75.42578125" style="70" customWidth="1"/>
    <col min="1981" max="1981" width="21.5703125" style="70" customWidth="1"/>
    <col min="1982" max="1982" width="13.5703125" style="70" customWidth="1"/>
    <col min="1983" max="1983" width="16.85546875" style="70" customWidth="1"/>
    <col min="1984" max="1984" width="15.5703125" style="70" customWidth="1"/>
    <col min="1985" max="1985" width="10" style="70" customWidth="1"/>
    <col min="1986" max="1986" width="37.140625" style="70" customWidth="1"/>
    <col min="1987" max="1987" width="9.42578125" style="70" customWidth="1"/>
    <col min="1988" max="1988" width="37.28515625" style="70" customWidth="1"/>
    <col min="1989" max="1989" width="25.42578125" style="70" customWidth="1"/>
    <col min="1990" max="1990" width="0" style="70" hidden="1" customWidth="1"/>
    <col min="1991" max="1991" width="34" style="70" customWidth="1"/>
    <col min="1992" max="2235" width="9.140625" style="70"/>
    <col min="2236" max="2236" width="75.42578125" style="70" customWidth="1"/>
    <col min="2237" max="2237" width="21.5703125" style="70" customWidth="1"/>
    <col min="2238" max="2238" width="13.5703125" style="70" customWidth="1"/>
    <col min="2239" max="2239" width="16.85546875" style="70" customWidth="1"/>
    <col min="2240" max="2240" width="15.5703125" style="70" customWidth="1"/>
    <col min="2241" max="2241" width="10" style="70" customWidth="1"/>
    <col min="2242" max="2242" width="37.140625" style="70" customWidth="1"/>
    <col min="2243" max="2243" width="9.42578125" style="70" customWidth="1"/>
    <col min="2244" max="2244" width="37.28515625" style="70" customWidth="1"/>
    <col min="2245" max="2245" width="25.42578125" style="70" customWidth="1"/>
    <col min="2246" max="2246" width="0" style="70" hidden="1" customWidth="1"/>
    <col min="2247" max="2247" width="34" style="70" customWidth="1"/>
    <col min="2248" max="2491" width="9.140625" style="70"/>
    <col min="2492" max="2492" width="75.42578125" style="70" customWidth="1"/>
    <col min="2493" max="2493" width="21.5703125" style="70" customWidth="1"/>
    <col min="2494" max="2494" width="13.5703125" style="70" customWidth="1"/>
    <col min="2495" max="2495" width="16.85546875" style="70" customWidth="1"/>
    <col min="2496" max="2496" width="15.5703125" style="70" customWidth="1"/>
    <col min="2497" max="2497" width="10" style="70" customWidth="1"/>
    <col min="2498" max="2498" width="37.140625" style="70" customWidth="1"/>
    <col min="2499" max="2499" width="9.42578125" style="70" customWidth="1"/>
    <col min="2500" max="2500" width="37.28515625" style="70" customWidth="1"/>
    <col min="2501" max="2501" width="25.42578125" style="70" customWidth="1"/>
    <col min="2502" max="2502" width="0" style="70" hidden="1" customWidth="1"/>
    <col min="2503" max="2503" width="34" style="70" customWidth="1"/>
    <col min="2504" max="2747" width="9.140625" style="70"/>
    <col min="2748" max="2748" width="75.42578125" style="70" customWidth="1"/>
    <col min="2749" max="2749" width="21.5703125" style="70" customWidth="1"/>
    <col min="2750" max="2750" width="13.5703125" style="70" customWidth="1"/>
    <col min="2751" max="2751" width="16.85546875" style="70" customWidth="1"/>
    <col min="2752" max="2752" width="15.5703125" style="70" customWidth="1"/>
    <col min="2753" max="2753" width="10" style="70" customWidth="1"/>
    <col min="2754" max="2754" width="37.140625" style="70" customWidth="1"/>
    <col min="2755" max="2755" width="9.42578125" style="70" customWidth="1"/>
    <col min="2756" max="2756" width="37.28515625" style="70" customWidth="1"/>
    <col min="2757" max="2757" width="25.42578125" style="70" customWidth="1"/>
    <col min="2758" max="2758" width="0" style="70" hidden="1" customWidth="1"/>
    <col min="2759" max="2759" width="34" style="70" customWidth="1"/>
    <col min="2760" max="3003" width="9.140625" style="70"/>
    <col min="3004" max="3004" width="75.42578125" style="70" customWidth="1"/>
    <col min="3005" max="3005" width="21.5703125" style="70" customWidth="1"/>
    <col min="3006" max="3006" width="13.5703125" style="70" customWidth="1"/>
    <col min="3007" max="3007" width="16.85546875" style="70" customWidth="1"/>
    <col min="3008" max="3008" width="15.5703125" style="70" customWidth="1"/>
    <col min="3009" max="3009" width="10" style="70" customWidth="1"/>
    <col min="3010" max="3010" width="37.140625" style="70" customWidth="1"/>
    <col min="3011" max="3011" width="9.42578125" style="70" customWidth="1"/>
    <col min="3012" max="3012" width="37.28515625" style="70" customWidth="1"/>
    <col min="3013" max="3013" width="25.42578125" style="70" customWidth="1"/>
    <col min="3014" max="3014" width="0" style="70" hidden="1" customWidth="1"/>
    <col min="3015" max="3015" width="34" style="70" customWidth="1"/>
    <col min="3016" max="3259" width="9.140625" style="70"/>
    <col min="3260" max="3260" width="75.42578125" style="70" customWidth="1"/>
    <col min="3261" max="3261" width="21.5703125" style="70" customWidth="1"/>
    <col min="3262" max="3262" width="13.5703125" style="70" customWidth="1"/>
    <col min="3263" max="3263" width="16.85546875" style="70" customWidth="1"/>
    <col min="3264" max="3264" width="15.5703125" style="70" customWidth="1"/>
    <col min="3265" max="3265" width="10" style="70" customWidth="1"/>
    <col min="3266" max="3266" width="37.140625" style="70" customWidth="1"/>
    <col min="3267" max="3267" width="9.42578125" style="70" customWidth="1"/>
    <col min="3268" max="3268" width="37.28515625" style="70" customWidth="1"/>
    <col min="3269" max="3269" width="25.42578125" style="70" customWidth="1"/>
    <col min="3270" max="3270" width="0" style="70" hidden="1" customWidth="1"/>
    <col min="3271" max="3271" width="34" style="70" customWidth="1"/>
    <col min="3272" max="3515" width="9.140625" style="70"/>
    <col min="3516" max="3516" width="75.42578125" style="70" customWidth="1"/>
    <col min="3517" max="3517" width="21.5703125" style="70" customWidth="1"/>
    <col min="3518" max="3518" width="13.5703125" style="70" customWidth="1"/>
    <col min="3519" max="3519" width="16.85546875" style="70" customWidth="1"/>
    <col min="3520" max="3520" width="15.5703125" style="70" customWidth="1"/>
    <col min="3521" max="3521" width="10" style="70" customWidth="1"/>
    <col min="3522" max="3522" width="37.140625" style="70" customWidth="1"/>
    <col min="3523" max="3523" width="9.42578125" style="70" customWidth="1"/>
    <col min="3524" max="3524" width="37.28515625" style="70" customWidth="1"/>
    <col min="3525" max="3525" width="25.42578125" style="70" customWidth="1"/>
    <col min="3526" max="3526" width="0" style="70" hidden="1" customWidth="1"/>
    <col min="3527" max="3527" width="34" style="70" customWidth="1"/>
    <col min="3528" max="3771" width="9.140625" style="70"/>
    <col min="3772" max="3772" width="75.42578125" style="70" customWidth="1"/>
    <col min="3773" max="3773" width="21.5703125" style="70" customWidth="1"/>
    <col min="3774" max="3774" width="13.5703125" style="70" customWidth="1"/>
    <col min="3775" max="3775" width="16.85546875" style="70" customWidth="1"/>
    <col min="3776" max="3776" width="15.5703125" style="70" customWidth="1"/>
    <col min="3777" max="3777" width="10" style="70" customWidth="1"/>
    <col min="3778" max="3778" width="37.140625" style="70" customWidth="1"/>
    <col min="3779" max="3779" width="9.42578125" style="70" customWidth="1"/>
    <col min="3780" max="3780" width="37.28515625" style="70" customWidth="1"/>
    <col min="3781" max="3781" width="25.42578125" style="70" customWidth="1"/>
    <col min="3782" max="3782" width="0" style="70" hidden="1" customWidth="1"/>
    <col min="3783" max="3783" width="34" style="70" customWidth="1"/>
    <col min="3784" max="4027" width="9.140625" style="70"/>
    <col min="4028" max="4028" width="75.42578125" style="70" customWidth="1"/>
    <col min="4029" max="4029" width="21.5703125" style="70" customWidth="1"/>
    <col min="4030" max="4030" width="13.5703125" style="70" customWidth="1"/>
    <col min="4031" max="4031" width="16.85546875" style="70" customWidth="1"/>
    <col min="4032" max="4032" width="15.5703125" style="70" customWidth="1"/>
    <col min="4033" max="4033" width="10" style="70" customWidth="1"/>
    <col min="4034" max="4034" width="37.140625" style="70" customWidth="1"/>
    <col min="4035" max="4035" width="9.42578125" style="70" customWidth="1"/>
    <col min="4036" max="4036" width="37.28515625" style="70" customWidth="1"/>
    <col min="4037" max="4037" width="25.42578125" style="70" customWidth="1"/>
    <col min="4038" max="4038" width="0" style="70" hidden="1" customWidth="1"/>
    <col min="4039" max="4039" width="34" style="70" customWidth="1"/>
    <col min="4040" max="4283" width="9.140625" style="70"/>
    <col min="4284" max="4284" width="75.42578125" style="70" customWidth="1"/>
    <col min="4285" max="4285" width="21.5703125" style="70" customWidth="1"/>
    <col min="4286" max="4286" width="13.5703125" style="70" customWidth="1"/>
    <col min="4287" max="4287" width="16.85546875" style="70" customWidth="1"/>
    <col min="4288" max="4288" width="15.5703125" style="70" customWidth="1"/>
    <col min="4289" max="4289" width="10" style="70" customWidth="1"/>
    <col min="4290" max="4290" width="37.140625" style="70" customWidth="1"/>
    <col min="4291" max="4291" width="9.42578125" style="70" customWidth="1"/>
    <col min="4292" max="4292" width="37.28515625" style="70" customWidth="1"/>
    <col min="4293" max="4293" width="25.42578125" style="70" customWidth="1"/>
    <col min="4294" max="4294" width="0" style="70" hidden="1" customWidth="1"/>
    <col min="4295" max="4295" width="34" style="70" customWidth="1"/>
    <col min="4296" max="4539" width="9.140625" style="70"/>
    <col min="4540" max="4540" width="75.42578125" style="70" customWidth="1"/>
    <col min="4541" max="4541" width="21.5703125" style="70" customWidth="1"/>
    <col min="4542" max="4542" width="13.5703125" style="70" customWidth="1"/>
    <col min="4543" max="4543" width="16.85546875" style="70" customWidth="1"/>
    <col min="4544" max="4544" width="15.5703125" style="70" customWidth="1"/>
    <col min="4545" max="4545" width="10" style="70" customWidth="1"/>
    <col min="4546" max="4546" width="37.140625" style="70" customWidth="1"/>
    <col min="4547" max="4547" width="9.42578125" style="70" customWidth="1"/>
    <col min="4548" max="4548" width="37.28515625" style="70" customWidth="1"/>
    <col min="4549" max="4549" width="25.42578125" style="70" customWidth="1"/>
    <col min="4550" max="4550" width="0" style="70" hidden="1" customWidth="1"/>
    <col min="4551" max="4551" width="34" style="70" customWidth="1"/>
    <col min="4552" max="4795" width="9.140625" style="70"/>
    <col min="4796" max="4796" width="75.42578125" style="70" customWidth="1"/>
    <col min="4797" max="4797" width="21.5703125" style="70" customWidth="1"/>
    <col min="4798" max="4798" width="13.5703125" style="70" customWidth="1"/>
    <col min="4799" max="4799" width="16.85546875" style="70" customWidth="1"/>
    <col min="4800" max="4800" width="15.5703125" style="70" customWidth="1"/>
    <col min="4801" max="4801" width="10" style="70" customWidth="1"/>
    <col min="4802" max="4802" width="37.140625" style="70" customWidth="1"/>
    <col min="4803" max="4803" width="9.42578125" style="70" customWidth="1"/>
    <col min="4804" max="4804" width="37.28515625" style="70" customWidth="1"/>
    <col min="4805" max="4805" width="25.42578125" style="70" customWidth="1"/>
    <col min="4806" max="4806" width="0" style="70" hidden="1" customWidth="1"/>
    <col min="4807" max="4807" width="34" style="70" customWidth="1"/>
    <col min="4808" max="5051" width="9.140625" style="70"/>
    <col min="5052" max="5052" width="75.42578125" style="70" customWidth="1"/>
    <col min="5053" max="5053" width="21.5703125" style="70" customWidth="1"/>
    <col min="5054" max="5054" width="13.5703125" style="70" customWidth="1"/>
    <col min="5055" max="5055" width="16.85546875" style="70" customWidth="1"/>
    <col min="5056" max="5056" width="15.5703125" style="70" customWidth="1"/>
    <col min="5057" max="5057" width="10" style="70" customWidth="1"/>
    <col min="5058" max="5058" width="37.140625" style="70" customWidth="1"/>
    <col min="5059" max="5059" width="9.42578125" style="70" customWidth="1"/>
    <col min="5060" max="5060" width="37.28515625" style="70" customWidth="1"/>
    <col min="5061" max="5061" width="25.42578125" style="70" customWidth="1"/>
    <col min="5062" max="5062" width="0" style="70" hidden="1" customWidth="1"/>
    <col min="5063" max="5063" width="34" style="70" customWidth="1"/>
    <col min="5064" max="5307" width="9.140625" style="70"/>
    <col min="5308" max="5308" width="75.42578125" style="70" customWidth="1"/>
    <col min="5309" max="5309" width="21.5703125" style="70" customWidth="1"/>
    <col min="5310" max="5310" width="13.5703125" style="70" customWidth="1"/>
    <col min="5311" max="5311" width="16.85546875" style="70" customWidth="1"/>
    <col min="5312" max="5312" width="15.5703125" style="70" customWidth="1"/>
    <col min="5313" max="5313" width="10" style="70" customWidth="1"/>
    <col min="5314" max="5314" width="37.140625" style="70" customWidth="1"/>
    <col min="5315" max="5315" width="9.42578125" style="70" customWidth="1"/>
    <col min="5316" max="5316" width="37.28515625" style="70" customWidth="1"/>
    <col min="5317" max="5317" width="25.42578125" style="70" customWidth="1"/>
    <col min="5318" max="5318" width="0" style="70" hidden="1" customWidth="1"/>
    <col min="5319" max="5319" width="34" style="70" customWidth="1"/>
    <col min="5320" max="5563" width="9.140625" style="70"/>
    <col min="5564" max="5564" width="75.42578125" style="70" customWidth="1"/>
    <col min="5565" max="5565" width="21.5703125" style="70" customWidth="1"/>
    <col min="5566" max="5566" width="13.5703125" style="70" customWidth="1"/>
    <col min="5567" max="5567" width="16.85546875" style="70" customWidth="1"/>
    <col min="5568" max="5568" width="15.5703125" style="70" customWidth="1"/>
    <col min="5569" max="5569" width="10" style="70" customWidth="1"/>
    <col min="5570" max="5570" width="37.140625" style="70" customWidth="1"/>
    <col min="5571" max="5571" width="9.42578125" style="70" customWidth="1"/>
    <col min="5572" max="5572" width="37.28515625" style="70" customWidth="1"/>
    <col min="5573" max="5573" width="25.42578125" style="70" customWidth="1"/>
    <col min="5574" max="5574" width="0" style="70" hidden="1" customWidth="1"/>
    <col min="5575" max="5575" width="34" style="70" customWidth="1"/>
    <col min="5576" max="5819" width="9.140625" style="70"/>
    <col min="5820" max="5820" width="75.42578125" style="70" customWidth="1"/>
    <col min="5821" max="5821" width="21.5703125" style="70" customWidth="1"/>
    <col min="5822" max="5822" width="13.5703125" style="70" customWidth="1"/>
    <col min="5823" max="5823" width="16.85546875" style="70" customWidth="1"/>
    <col min="5824" max="5824" width="15.5703125" style="70" customWidth="1"/>
    <col min="5825" max="5825" width="10" style="70" customWidth="1"/>
    <col min="5826" max="5826" width="37.140625" style="70" customWidth="1"/>
    <col min="5827" max="5827" width="9.42578125" style="70" customWidth="1"/>
    <col min="5828" max="5828" width="37.28515625" style="70" customWidth="1"/>
    <col min="5829" max="5829" width="25.42578125" style="70" customWidth="1"/>
    <col min="5830" max="5830" width="0" style="70" hidden="1" customWidth="1"/>
    <col min="5831" max="5831" width="34" style="70" customWidth="1"/>
    <col min="5832" max="6075" width="9.140625" style="70"/>
    <col min="6076" max="6076" width="75.42578125" style="70" customWidth="1"/>
    <col min="6077" max="6077" width="21.5703125" style="70" customWidth="1"/>
    <col min="6078" max="6078" width="13.5703125" style="70" customWidth="1"/>
    <col min="6079" max="6079" width="16.85546875" style="70" customWidth="1"/>
    <col min="6080" max="6080" width="15.5703125" style="70" customWidth="1"/>
    <col min="6081" max="6081" width="10" style="70" customWidth="1"/>
    <col min="6082" max="6082" width="37.140625" style="70" customWidth="1"/>
    <col min="6083" max="6083" width="9.42578125" style="70" customWidth="1"/>
    <col min="6084" max="6084" width="37.28515625" style="70" customWidth="1"/>
    <col min="6085" max="6085" width="25.42578125" style="70" customWidth="1"/>
    <col min="6086" max="6086" width="0" style="70" hidden="1" customWidth="1"/>
    <col min="6087" max="6087" width="34" style="70" customWidth="1"/>
    <col min="6088" max="6331" width="9.140625" style="70"/>
    <col min="6332" max="6332" width="75.42578125" style="70" customWidth="1"/>
    <col min="6333" max="6333" width="21.5703125" style="70" customWidth="1"/>
    <col min="6334" max="6334" width="13.5703125" style="70" customWidth="1"/>
    <col min="6335" max="6335" width="16.85546875" style="70" customWidth="1"/>
    <col min="6336" max="6336" width="15.5703125" style="70" customWidth="1"/>
    <col min="6337" max="6337" width="10" style="70" customWidth="1"/>
    <col min="6338" max="6338" width="37.140625" style="70" customWidth="1"/>
    <col min="6339" max="6339" width="9.42578125" style="70" customWidth="1"/>
    <col min="6340" max="6340" width="37.28515625" style="70" customWidth="1"/>
    <col min="6341" max="6341" width="25.42578125" style="70" customWidth="1"/>
    <col min="6342" max="6342" width="0" style="70" hidden="1" customWidth="1"/>
    <col min="6343" max="6343" width="34" style="70" customWidth="1"/>
    <col min="6344" max="6587" width="9.140625" style="70"/>
    <col min="6588" max="6588" width="75.42578125" style="70" customWidth="1"/>
    <col min="6589" max="6589" width="21.5703125" style="70" customWidth="1"/>
    <col min="6590" max="6590" width="13.5703125" style="70" customWidth="1"/>
    <col min="6591" max="6591" width="16.85546875" style="70" customWidth="1"/>
    <col min="6592" max="6592" width="15.5703125" style="70" customWidth="1"/>
    <col min="6593" max="6593" width="10" style="70" customWidth="1"/>
    <col min="6594" max="6594" width="37.140625" style="70" customWidth="1"/>
    <col min="6595" max="6595" width="9.42578125" style="70" customWidth="1"/>
    <col min="6596" max="6596" width="37.28515625" style="70" customWidth="1"/>
    <col min="6597" max="6597" width="25.42578125" style="70" customWidth="1"/>
    <col min="6598" max="6598" width="0" style="70" hidden="1" customWidth="1"/>
    <col min="6599" max="6599" width="34" style="70" customWidth="1"/>
    <col min="6600" max="6843" width="9.140625" style="70"/>
    <col min="6844" max="6844" width="75.42578125" style="70" customWidth="1"/>
    <col min="6845" max="6845" width="21.5703125" style="70" customWidth="1"/>
    <col min="6846" max="6846" width="13.5703125" style="70" customWidth="1"/>
    <col min="6847" max="6847" width="16.85546875" style="70" customWidth="1"/>
    <col min="6848" max="6848" width="15.5703125" style="70" customWidth="1"/>
    <col min="6849" max="6849" width="10" style="70" customWidth="1"/>
    <col min="6850" max="6850" width="37.140625" style="70" customWidth="1"/>
    <col min="6851" max="6851" width="9.42578125" style="70" customWidth="1"/>
    <col min="6852" max="6852" width="37.28515625" style="70" customWidth="1"/>
    <col min="6853" max="6853" width="25.42578125" style="70" customWidth="1"/>
    <col min="6854" max="6854" width="0" style="70" hidden="1" customWidth="1"/>
    <col min="6855" max="6855" width="34" style="70" customWidth="1"/>
    <col min="6856" max="7099" width="9.140625" style="70"/>
    <col min="7100" max="7100" width="75.42578125" style="70" customWidth="1"/>
    <col min="7101" max="7101" width="21.5703125" style="70" customWidth="1"/>
    <col min="7102" max="7102" width="13.5703125" style="70" customWidth="1"/>
    <col min="7103" max="7103" width="16.85546875" style="70" customWidth="1"/>
    <col min="7104" max="7104" width="15.5703125" style="70" customWidth="1"/>
    <col min="7105" max="7105" width="10" style="70" customWidth="1"/>
    <col min="7106" max="7106" width="37.140625" style="70" customWidth="1"/>
    <col min="7107" max="7107" width="9.42578125" style="70" customWidth="1"/>
    <col min="7108" max="7108" width="37.28515625" style="70" customWidth="1"/>
    <col min="7109" max="7109" width="25.42578125" style="70" customWidth="1"/>
    <col min="7110" max="7110" width="0" style="70" hidden="1" customWidth="1"/>
    <col min="7111" max="7111" width="34" style="70" customWidth="1"/>
    <col min="7112" max="7355" width="9.140625" style="70"/>
    <col min="7356" max="7356" width="75.42578125" style="70" customWidth="1"/>
    <col min="7357" max="7357" width="21.5703125" style="70" customWidth="1"/>
    <col min="7358" max="7358" width="13.5703125" style="70" customWidth="1"/>
    <col min="7359" max="7359" width="16.85546875" style="70" customWidth="1"/>
    <col min="7360" max="7360" width="15.5703125" style="70" customWidth="1"/>
    <col min="7361" max="7361" width="10" style="70" customWidth="1"/>
    <col min="7362" max="7362" width="37.140625" style="70" customWidth="1"/>
    <col min="7363" max="7363" width="9.42578125" style="70" customWidth="1"/>
    <col min="7364" max="7364" width="37.28515625" style="70" customWidth="1"/>
    <col min="7365" max="7365" width="25.42578125" style="70" customWidth="1"/>
    <col min="7366" max="7366" width="0" style="70" hidden="1" customWidth="1"/>
    <col min="7367" max="7367" width="34" style="70" customWidth="1"/>
    <col min="7368" max="7611" width="9.140625" style="70"/>
    <col min="7612" max="7612" width="75.42578125" style="70" customWidth="1"/>
    <col min="7613" max="7613" width="21.5703125" style="70" customWidth="1"/>
    <col min="7614" max="7614" width="13.5703125" style="70" customWidth="1"/>
    <col min="7615" max="7615" width="16.85546875" style="70" customWidth="1"/>
    <col min="7616" max="7616" width="15.5703125" style="70" customWidth="1"/>
    <col min="7617" max="7617" width="10" style="70" customWidth="1"/>
    <col min="7618" max="7618" width="37.140625" style="70" customWidth="1"/>
    <col min="7619" max="7619" width="9.42578125" style="70" customWidth="1"/>
    <col min="7620" max="7620" width="37.28515625" style="70" customWidth="1"/>
    <col min="7621" max="7621" width="25.42578125" style="70" customWidth="1"/>
    <col min="7622" max="7622" width="0" style="70" hidden="1" customWidth="1"/>
    <col min="7623" max="7623" width="34" style="70" customWidth="1"/>
    <col min="7624" max="7867" width="9.140625" style="70"/>
    <col min="7868" max="7868" width="75.42578125" style="70" customWidth="1"/>
    <col min="7869" max="7869" width="21.5703125" style="70" customWidth="1"/>
    <col min="7870" max="7870" width="13.5703125" style="70" customWidth="1"/>
    <col min="7871" max="7871" width="16.85546875" style="70" customWidth="1"/>
    <col min="7872" max="7872" width="15.5703125" style="70" customWidth="1"/>
    <col min="7873" max="7873" width="10" style="70" customWidth="1"/>
    <col min="7874" max="7874" width="37.140625" style="70" customWidth="1"/>
    <col min="7875" max="7875" width="9.42578125" style="70" customWidth="1"/>
    <col min="7876" max="7876" width="37.28515625" style="70" customWidth="1"/>
    <col min="7877" max="7877" width="25.42578125" style="70" customWidth="1"/>
    <col min="7878" max="7878" width="0" style="70" hidden="1" customWidth="1"/>
    <col min="7879" max="7879" width="34" style="70" customWidth="1"/>
    <col min="7880" max="8123" width="9.140625" style="70"/>
    <col min="8124" max="8124" width="75.42578125" style="70" customWidth="1"/>
    <col min="8125" max="8125" width="21.5703125" style="70" customWidth="1"/>
    <col min="8126" max="8126" width="13.5703125" style="70" customWidth="1"/>
    <col min="8127" max="8127" width="16.85546875" style="70" customWidth="1"/>
    <col min="8128" max="8128" width="15.5703125" style="70" customWidth="1"/>
    <col min="8129" max="8129" width="10" style="70" customWidth="1"/>
    <col min="8130" max="8130" width="37.140625" style="70" customWidth="1"/>
    <col min="8131" max="8131" width="9.42578125" style="70" customWidth="1"/>
    <col min="8132" max="8132" width="37.28515625" style="70" customWidth="1"/>
    <col min="8133" max="8133" width="25.42578125" style="70" customWidth="1"/>
    <col min="8134" max="8134" width="0" style="70" hidden="1" customWidth="1"/>
    <col min="8135" max="8135" width="34" style="70" customWidth="1"/>
    <col min="8136" max="8379" width="9.140625" style="70"/>
    <col min="8380" max="8380" width="75.42578125" style="70" customWidth="1"/>
    <col min="8381" max="8381" width="21.5703125" style="70" customWidth="1"/>
    <col min="8382" max="8382" width="13.5703125" style="70" customWidth="1"/>
    <col min="8383" max="8383" width="16.85546875" style="70" customWidth="1"/>
    <col min="8384" max="8384" width="15.5703125" style="70" customWidth="1"/>
    <col min="8385" max="8385" width="10" style="70" customWidth="1"/>
    <col min="8386" max="8386" width="37.140625" style="70" customWidth="1"/>
    <col min="8387" max="8387" width="9.42578125" style="70" customWidth="1"/>
    <col min="8388" max="8388" width="37.28515625" style="70" customWidth="1"/>
    <col min="8389" max="8389" width="25.42578125" style="70" customWidth="1"/>
    <col min="8390" max="8390" width="0" style="70" hidden="1" customWidth="1"/>
    <col min="8391" max="8391" width="34" style="70" customWidth="1"/>
    <col min="8392" max="8635" width="9.140625" style="70"/>
    <col min="8636" max="8636" width="75.42578125" style="70" customWidth="1"/>
    <col min="8637" max="8637" width="21.5703125" style="70" customWidth="1"/>
    <col min="8638" max="8638" width="13.5703125" style="70" customWidth="1"/>
    <col min="8639" max="8639" width="16.85546875" style="70" customWidth="1"/>
    <col min="8640" max="8640" width="15.5703125" style="70" customWidth="1"/>
    <col min="8641" max="8641" width="10" style="70" customWidth="1"/>
    <col min="8642" max="8642" width="37.140625" style="70" customWidth="1"/>
    <col min="8643" max="8643" width="9.42578125" style="70" customWidth="1"/>
    <col min="8644" max="8644" width="37.28515625" style="70" customWidth="1"/>
    <col min="8645" max="8645" width="25.42578125" style="70" customWidth="1"/>
    <col min="8646" max="8646" width="0" style="70" hidden="1" customWidth="1"/>
    <col min="8647" max="8647" width="34" style="70" customWidth="1"/>
    <col min="8648" max="8891" width="9.140625" style="70"/>
    <col min="8892" max="8892" width="75.42578125" style="70" customWidth="1"/>
    <col min="8893" max="8893" width="21.5703125" style="70" customWidth="1"/>
    <col min="8894" max="8894" width="13.5703125" style="70" customWidth="1"/>
    <col min="8895" max="8895" width="16.85546875" style="70" customWidth="1"/>
    <col min="8896" max="8896" width="15.5703125" style="70" customWidth="1"/>
    <col min="8897" max="8897" width="10" style="70" customWidth="1"/>
    <col min="8898" max="8898" width="37.140625" style="70" customWidth="1"/>
    <col min="8899" max="8899" width="9.42578125" style="70" customWidth="1"/>
    <col min="8900" max="8900" width="37.28515625" style="70" customWidth="1"/>
    <col min="8901" max="8901" width="25.42578125" style="70" customWidth="1"/>
    <col min="8902" max="8902" width="0" style="70" hidden="1" customWidth="1"/>
    <col min="8903" max="8903" width="34" style="70" customWidth="1"/>
    <col min="8904" max="9147" width="9.140625" style="70"/>
    <col min="9148" max="9148" width="75.42578125" style="70" customWidth="1"/>
    <col min="9149" max="9149" width="21.5703125" style="70" customWidth="1"/>
    <col min="9150" max="9150" width="13.5703125" style="70" customWidth="1"/>
    <col min="9151" max="9151" width="16.85546875" style="70" customWidth="1"/>
    <col min="9152" max="9152" width="15.5703125" style="70" customWidth="1"/>
    <col min="9153" max="9153" width="10" style="70" customWidth="1"/>
    <col min="9154" max="9154" width="37.140625" style="70" customWidth="1"/>
    <col min="9155" max="9155" width="9.42578125" style="70" customWidth="1"/>
    <col min="9156" max="9156" width="37.28515625" style="70" customWidth="1"/>
    <col min="9157" max="9157" width="25.42578125" style="70" customWidth="1"/>
    <col min="9158" max="9158" width="0" style="70" hidden="1" customWidth="1"/>
    <col min="9159" max="9159" width="34" style="70" customWidth="1"/>
    <col min="9160" max="9403" width="9.140625" style="70"/>
    <col min="9404" max="9404" width="75.42578125" style="70" customWidth="1"/>
    <col min="9405" max="9405" width="21.5703125" style="70" customWidth="1"/>
    <col min="9406" max="9406" width="13.5703125" style="70" customWidth="1"/>
    <col min="9407" max="9407" width="16.85546875" style="70" customWidth="1"/>
    <col min="9408" max="9408" width="15.5703125" style="70" customWidth="1"/>
    <col min="9409" max="9409" width="10" style="70" customWidth="1"/>
    <col min="9410" max="9410" width="37.140625" style="70" customWidth="1"/>
    <col min="9411" max="9411" width="9.42578125" style="70" customWidth="1"/>
    <col min="9412" max="9412" width="37.28515625" style="70" customWidth="1"/>
    <col min="9413" max="9413" width="25.42578125" style="70" customWidth="1"/>
    <col min="9414" max="9414" width="0" style="70" hidden="1" customWidth="1"/>
    <col min="9415" max="9415" width="34" style="70" customWidth="1"/>
    <col min="9416" max="9659" width="9.140625" style="70"/>
    <col min="9660" max="9660" width="75.42578125" style="70" customWidth="1"/>
    <col min="9661" max="9661" width="21.5703125" style="70" customWidth="1"/>
    <col min="9662" max="9662" width="13.5703125" style="70" customWidth="1"/>
    <col min="9663" max="9663" width="16.85546875" style="70" customWidth="1"/>
    <col min="9664" max="9664" width="15.5703125" style="70" customWidth="1"/>
    <col min="9665" max="9665" width="10" style="70" customWidth="1"/>
    <col min="9666" max="9666" width="37.140625" style="70" customWidth="1"/>
    <col min="9667" max="9667" width="9.42578125" style="70" customWidth="1"/>
    <col min="9668" max="9668" width="37.28515625" style="70" customWidth="1"/>
    <col min="9669" max="9669" width="25.42578125" style="70" customWidth="1"/>
    <col min="9670" max="9670" width="0" style="70" hidden="1" customWidth="1"/>
    <col min="9671" max="9671" width="34" style="70" customWidth="1"/>
    <col min="9672" max="9915" width="9.140625" style="70"/>
    <col min="9916" max="9916" width="75.42578125" style="70" customWidth="1"/>
    <col min="9917" max="9917" width="21.5703125" style="70" customWidth="1"/>
    <col min="9918" max="9918" width="13.5703125" style="70" customWidth="1"/>
    <col min="9919" max="9919" width="16.85546875" style="70" customWidth="1"/>
    <col min="9920" max="9920" width="15.5703125" style="70" customWidth="1"/>
    <col min="9921" max="9921" width="10" style="70" customWidth="1"/>
    <col min="9922" max="9922" width="37.140625" style="70" customWidth="1"/>
    <col min="9923" max="9923" width="9.42578125" style="70" customWidth="1"/>
    <col min="9924" max="9924" width="37.28515625" style="70" customWidth="1"/>
    <col min="9925" max="9925" width="25.42578125" style="70" customWidth="1"/>
    <col min="9926" max="9926" width="0" style="70" hidden="1" customWidth="1"/>
    <col min="9927" max="9927" width="34" style="70" customWidth="1"/>
    <col min="9928" max="10171" width="9.140625" style="70"/>
    <col min="10172" max="10172" width="75.42578125" style="70" customWidth="1"/>
    <col min="10173" max="10173" width="21.5703125" style="70" customWidth="1"/>
    <col min="10174" max="10174" width="13.5703125" style="70" customWidth="1"/>
    <col min="10175" max="10175" width="16.85546875" style="70" customWidth="1"/>
    <col min="10176" max="10176" width="15.5703125" style="70" customWidth="1"/>
    <col min="10177" max="10177" width="10" style="70" customWidth="1"/>
    <col min="10178" max="10178" width="37.140625" style="70" customWidth="1"/>
    <col min="10179" max="10179" width="9.42578125" style="70" customWidth="1"/>
    <col min="10180" max="10180" width="37.28515625" style="70" customWidth="1"/>
    <col min="10181" max="10181" width="25.42578125" style="70" customWidth="1"/>
    <col min="10182" max="10182" width="0" style="70" hidden="1" customWidth="1"/>
    <col min="10183" max="10183" width="34" style="70" customWidth="1"/>
    <col min="10184" max="10427" width="9.140625" style="70"/>
    <col min="10428" max="10428" width="75.42578125" style="70" customWidth="1"/>
    <col min="10429" max="10429" width="21.5703125" style="70" customWidth="1"/>
    <col min="10430" max="10430" width="13.5703125" style="70" customWidth="1"/>
    <col min="10431" max="10431" width="16.85546875" style="70" customWidth="1"/>
    <col min="10432" max="10432" width="15.5703125" style="70" customWidth="1"/>
    <col min="10433" max="10433" width="10" style="70" customWidth="1"/>
    <col min="10434" max="10434" width="37.140625" style="70" customWidth="1"/>
    <col min="10435" max="10435" width="9.42578125" style="70" customWidth="1"/>
    <col min="10436" max="10436" width="37.28515625" style="70" customWidth="1"/>
    <col min="10437" max="10437" width="25.42578125" style="70" customWidth="1"/>
    <col min="10438" max="10438" width="0" style="70" hidden="1" customWidth="1"/>
    <col min="10439" max="10439" width="34" style="70" customWidth="1"/>
    <col min="10440" max="10683" width="9.140625" style="70"/>
    <col min="10684" max="10684" width="75.42578125" style="70" customWidth="1"/>
    <col min="10685" max="10685" width="21.5703125" style="70" customWidth="1"/>
    <col min="10686" max="10686" width="13.5703125" style="70" customWidth="1"/>
    <col min="10687" max="10687" width="16.85546875" style="70" customWidth="1"/>
    <col min="10688" max="10688" width="15.5703125" style="70" customWidth="1"/>
    <col min="10689" max="10689" width="10" style="70" customWidth="1"/>
    <col min="10690" max="10690" width="37.140625" style="70" customWidth="1"/>
    <col min="10691" max="10691" width="9.42578125" style="70" customWidth="1"/>
    <col min="10692" max="10692" width="37.28515625" style="70" customWidth="1"/>
    <col min="10693" max="10693" width="25.42578125" style="70" customWidth="1"/>
    <col min="10694" max="10694" width="0" style="70" hidden="1" customWidth="1"/>
    <col min="10695" max="10695" width="34" style="70" customWidth="1"/>
    <col min="10696" max="10939" width="9.140625" style="70"/>
    <col min="10940" max="10940" width="75.42578125" style="70" customWidth="1"/>
    <col min="10941" max="10941" width="21.5703125" style="70" customWidth="1"/>
    <col min="10942" max="10942" width="13.5703125" style="70" customWidth="1"/>
    <col min="10943" max="10943" width="16.85546875" style="70" customWidth="1"/>
    <col min="10944" max="10944" width="15.5703125" style="70" customWidth="1"/>
    <col min="10945" max="10945" width="10" style="70" customWidth="1"/>
    <col min="10946" max="10946" width="37.140625" style="70" customWidth="1"/>
    <col min="10947" max="10947" width="9.42578125" style="70" customWidth="1"/>
    <col min="10948" max="10948" width="37.28515625" style="70" customWidth="1"/>
    <col min="10949" max="10949" width="25.42578125" style="70" customWidth="1"/>
    <col min="10950" max="10950" width="0" style="70" hidden="1" customWidth="1"/>
    <col min="10951" max="10951" width="34" style="70" customWidth="1"/>
    <col min="10952" max="11195" width="9.140625" style="70"/>
    <col min="11196" max="11196" width="75.42578125" style="70" customWidth="1"/>
    <col min="11197" max="11197" width="21.5703125" style="70" customWidth="1"/>
    <col min="11198" max="11198" width="13.5703125" style="70" customWidth="1"/>
    <col min="11199" max="11199" width="16.85546875" style="70" customWidth="1"/>
    <col min="11200" max="11200" width="15.5703125" style="70" customWidth="1"/>
    <col min="11201" max="11201" width="10" style="70" customWidth="1"/>
    <col min="11202" max="11202" width="37.140625" style="70" customWidth="1"/>
    <col min="11203" max="11203" width="9.42578125" style="70" customWidth="1"/>
    <col min="11204" max="11204" width="37.28515625" style="70" customWidth="1"/>
    <col min="11205" max="11205" width="25.42578125" style="70" customWidth="1"/>
    <col min="11206" max="11206" width="0" style="70" hidden="1" customWidth="1"/>
    <col min="11207" max="11207" width="34" style="70" customWidth="1"/>
    <col min="11208" max="11451" width="9.140625" style="70"/>
    <col min="11452" max="11452" width="75.42578125" style="70" customWidth="1"/>
    <col min="11453" max="11453" width="21.5703125" style="70" customWidth="1"/>
    <col min="11454" max="11454" width="13.5703125" style="70" customWidth="1"/>
    <col min="11455" max="11455" width="16.85546875" style="70" customWidth="1"/>
    <col min="11456" max="11456" width="15.5703125" style="70" customWidth="1"/>
    <col min="11457" max="11457" width="10" style="70" customWidth="1"/>
    <col min="11458" max="11458" width="37.140625" style="70" customWidth="1"/>
    <col min="11459" max="11459" width="9.42578125" style="70" customWidth="1"/>
    <col min="11460" max="11460" width="37.28515625" style="70" customWidth="1"/>
    <col min="11461" max="11461" width="25.42578125" style="70" customWidth="1"/>
    <col min="11462" max="11462" width="0" style="70" hidden="1" customWidth="1"/>
    <col min="11463" max="11463" width="34" style="70" customWidth="1"/>
    <col min="11464" max="11707" width="9.140625" style="70"/>
    <col min="11708" max="11708" width="75.42578125" style="70" customWidth="1"/>
    <col min="11709" max="11709" width="21.5703125" style="70" customWidth="1"/>
    <col min="11710" max="11710" width="13.5703125" style="70" customWidth="1"/>
    <col min="11711" max="11711" width="16.85546875" style="70" customWidth="1"/>
    <col min="11712" max="11712" width="15.5703125" style="70" customWidth="1"/>
    <col min="11713" max="11713" width="10" style="70" customWidth="1"/>
    <col min="11714" max="11714" width="37.140625" style="70" customWidth="1"/>
    <col min="11715" max="11715" width="9.42578125" style="70" customWidth="1"/>
    <col min="11716" max="11716" width="37.28515625" style="70" customWidth="1"/>
    <col min="11717" max="11717" width="25.42578125" style="70" customWidth="1"/>
    <col min="11718" max="11718" width="0" style="70" hidden="1" customWidth="1"/>
    <col min="11719" max="11719" width="34" style="70" customWidth="1"/>
    <col min="11720" max="11963" width="9.140625" style="70"/>
    <col min="11964" max="11964" width="75.42578125" style="70" customWidth="1"/>
    <col min="11965" max="11965" width="21.5703125" style="70" customWidth="1"/>
    <col min="11966" max="11966" width="13.5703125" style="70" customWidth="1"/>
    <col min="11967" max="11967" width="16.85546875" style="70" customWidth="1"/>
    <col min="11968" max="11968" width="15.5703125" style="70" customWidth="1"/>
    <col min="11969" max="11969" width="10" style="70" customWidth="1"/>
    <col min="11970" max="11970" width="37.140625" style="70" customWidth="1"/>
    <col min="11971" max="11971" width="9.42578125" style="70" customWidth="1"/>
    <col min="11972" max="11972" width="37.28515625" style="70" customWidth="1"/>
    <col min="11973" max="11973" width="25.42578125" style="70" customWidth="1"/>
    <col min="11974" max="11974" width="0" style="70" hidden="1" customWidth="1"/>
    <col min="11975" max="11975" width="34" style="70" customWidth="1"/>
    <col min="11976" max="12219" width="9.140625" style="70"/>
    <col min="12220" max="12220" width="75.42578125" style="70" customWidth="1"/>
    <col min="12221" max="12221" width="21.5703125" style="70" customWidth="1"/>
    <col min="12222" max="12222" width="13.5703125" style="70" customWidth="1"/>
    <col min="12223" max="12223" width="16.85546875" style="70" customWidth="1"/>
    <col min="12224" max="12224" width="15.5703125" style="70" customWidth="1"/>
    <col min="12225" max="12225" width="10" style="70" customWidth="1"/>
    <col min="12226" max="12226" width="37.140625" style="70" customWidth="1"/>
    <col min="12227" max="12227" width="9.42578125" style="70" customWidth="1"/>
    <col min="12228" max="12228" width="37.28515625" style="70" customWidth="1"/>
    <col min="12229" max="12229" width="25.42578125" style="70" customWidth="1"/>
    <col min="12230" max="12230" width="0" style="70" hidden="1" customWidth="1"/>
    <col min="12231" max="12231" width="34" style="70" customWidth="1"/>
    <col min="12232" max="12475" width="9.140625" style="70"/>
    <col min="12476" max="12476" width="75.42578125" style="70" customWidth="1"/>
    <col min="12477" max="12477" width="21.5703125" style="70" customWidth="1"/>
    <col min="12478" max="12478" width="13.5703125" style="70" customWidth="1"/>
    <col min="12479" max="12479" width="16.85546875" style="70" customWidth="1"/>
    <col min="12480" max="12480" width="15.5703125" style="70" customWidth="1"/>
    <col min="12481" max="12481" width="10" style="70" customWidth="1"/>
    <col min="12482" max="12482" width="37.140625" style="70" customWidth="1"/>
    <col min="12483" max="12483" width="9.42578125" style="70" customWidth="1"/>
    <col min="12484" max="12484" width="37.28515625" style="70" customWidth="1"/>
    <col min="12485" max="12485" width="25.42578125" style="70" customWidth="1"/>
    <col min="12486" max="12486" width="0" style="70" hidden="1" customWidth="1"/>
    <col min="12487" max="12487" width="34" style="70" customWidth="1"/>
    <col min="12488" max="12731" width="9.140625" style="70"/>
    <col min="12732" max="12732" width="75.42578125" style="70" customWidth="1"/>
    <col min="12733" max="12733" width="21.5703125" style="70" customWidth="1"/>
    <col min="12734" max="12734" width="13.5703125" style="70" customWidth="1"/>
    <col min="12735" max="12735" width="16.85546875" style="70" customWidth="1"/>
    <col min="12736" max="12736" width="15.5703125" style="70" customWidth="1"/>
    <col min="12737" max="12737" width="10" style="70" customWidth="1"/>
    <col min="12738" max="12738" width="37.140625" style="70" customWidth="1"/>
    <col min="12739" max="12739" width="9.42578125" style="70" customWidth="1"/>
    <col min="12740" max="12740" width="37.28515625" style="70" customWidth="1"/>
    <col min="12741" max="12741" width="25.42578125" style="70" customWidth="1"/>
    <col min="12742" max="12742" width="0" style="70" hidden="1" customWidth="1"/>
    <col min="12743" max="12743" width="34" style="70" customWidth="1"/>
    <col min="12744" max="12987" width="9.140625" style="70"/>
    <col min="12988" max="12988" width="75.42578125" style="70" customWidth="1"/>
    <col min="12989" max="12989" width="21.5703125" style="70" customWidth="1"/>
    <col min="12990" max="12990" width="13.5703125" style="70" customWidth="1"/>
    <col min="12991" max="12991" width="16.85546875" style="70" customWidth="1"/>
    <col min="12992" max="12992" width="15.5703125" style="70" customWidth="1"/>
    <col min="12993" max="12993" width="10" style="70" customWidth="1"/>
    <col min="12994" max="12994" width="37.140625" style="70" customWidth="1"/>
    <col min="12995" max="12995" width="9.42578125" style="70" customWidth="1"/>
    <col min="12996" max="12996" width="37.28515625" style="70" customWidth="1"/>
    <col min="12997" max="12997" width="25.42578125" style="70" customWidth="1"/>
    <col min="12998" max="12998" width="0" style="70" hidden="1" customWidth="1"/>
    <col min="12999" max="12999" width="34" style="70" customWidth="1"/>
    <col min="13000" max="13243" width="9.140625" style="70"/>
    <col min="13244" max="13244" width="75.42578125" style="70" customWidth="1"/>
    <col min="13245" max="13245" width="21.5703125" style="70" customWidth="1"/>
    <col min="13246" max="13246" width="13.5703125" style="70" customWidth="1"/>
    <col min="13247" max="13247" width="16.85546875" style="70" customWidth="1"/>
    <col min="13248" max="13248" width="15.5703125" style="70" customWidth="1"/>
    <col min="13249" max="13249" width="10" style="70" customWidth="1"/>
    <col min="13250" max="13250" width="37.140625" style="70" customWidth="1"/>
    <col min="13251" max="13251" width="9.42578125" style="70" customWidth="1"/>
    <col min="13252" max="13252" width="37.28515625" style="70" customWidth="1"/>
    <col min="13253" max="13253" width="25.42578125" style="70" customWidth="1"/>
    <col min="13254" max="13254" width="0" style="70" hidden="1" customWidth="1"/>
    <col min="13255" max="13255" width="34" style="70" customWidth="1"/>
    <col min="13256" max="13499" width="9.140625" style="70"/>
    <col min="13500" max="13500" width="75.42578125" style="70" customWidth="1"/>
    <col min="13501" max="13501" width="21.5703125" style="70" customWidth="1"/>
    <col min="13502" max="13502" width="13.5703125" style="70" customWidth="1"/>
    <col min="13503" max="13503" width="16.85546875" style="70" customWidth="1"/>
    <col min="13504" max="13504" width="15.5703125" style="70" customWidth="1"/>
    <col min="13505" max="13505" width="10" style="70" customWidth="1"/>
    <col min="13506" max="13506" width="37.140625" style="70" customWidth="1"/>
    <col min="13507" max="13507" width="9.42578125" style="70" customWidth="1"/>
    <col min="13508" max="13508" width="37.28515625" style="70" customWidth="1"/>
    <col min="13509" max="13509" width="25.42578125" style="70" customWidth="1"/>
    <col min="13510" max="13510" width="0" style="70" hidden="1" customWidth="1"/>
    <col min="13511" max="13511" width="34" style="70" customWidth="1"/>
    <col min="13512" max="13755" width="9.140625" style="70"/>
    <col min="13756" max="13756" width="75.42578125" style="70" customWidth="1"/>
    <col min="13757" max="13757" width="21.5703125" style="70" customWidth="1"/>
    <col min="13758" max="13758" width="13.5703125" style="70" customWidth="1"/>
    <col min="13759" max="13759" width="16.85546875" style="70" customWidth="1"/>
    <col min="13760" max="13760" width="15.5703125" style="70" customWidth="1"/>
    <col min="13761" max="13761" width="10" style="70" customWidth="1"/>
    <col min="13762" max="13762" width="37.140625" style="70" customWidth="1"/>
    <col min="13763" max="13763" width="9.42578125" style="70" customWidth="1"/>
    <col min="13764" max="13764" width="37.28515625" style="70" customWidth="1"/>
    <col min="13765" max="13765" width="25.42578125" style="70" customWidth="1"/>
    <col min="13766" max="13766" width="0" style="70" hidden="1" customWidth="1"/>
    <col min="13767" max="13767" width="34" style="70" customWidth="1"/>
    <col min="13768" max="14011" width="9.140625" style="70"/>
    <col min="14012" max="14012" width="75.42578125" style="70" customWidth="1"/>
    <col min="14013" max="14013" width="21.5703125" style="70" customWidth="1"/>
    <col min="14014" max="14014" width="13.5703125" style="70" customWidth="1"/>
    <col min="14015" max="14015" width="16.85546875" style="70" customWidth="1"/>
    <col min="14016" max="14016" width="15.5703125" style="70" customWidth="1"/>
    <col min="14017" max="14017" width="10" style="70" customWidth="1"/>
    <col min="14018" max="14018" width="37.140625" style="70" customWidth="1"/>
    <col min="14019" max="14019" width="9.42578125" style="70" customWidth="1"/>
    <col min="14020" max="14020" width="37.28515625" style="70" customWidth="1"/>
    <col min="14021" max="14021" width="25.42578125" style="70" customWidth="1"/>
    <col min="14022" max="14022" width="0" style="70" hidden="1" customWidth="1"/>
    <col min="14023" max="14023" width="34" style="70" customWidth="1"/>
    <col min="14024" max="14267" width="9.140625" style="70"/>
    <col min="14268" max="14268" width="75.42578125" style="70" customWidth="1"/>
    <col min="14269" max="14269" width="21.5703125" style="70" customWidth="1"/>
    <col min="14270" max="14270" width="13.5703125" style="70" customWidth="1"/>
    <col min="14271" max="14271" width="16.85546875" style="70" customWidth="1"/>
    <col min="14272" max="14272" width="15.5703125" style="70" customWidth="1"/>
    <col min="14273" max="14273" width="10" style="70" customWidth="1"/>
    <col min="14274" max="14274" width="37.140625" style="70" customWidth="1"/>
    <col min="14275" max="14275" width="9.42578125" style="70" customWidth="1"/>
    <col min="14276" max="14276" width="37.28515625" style="70" customWidth="1"/>
    <col min="14277" max="14277" width="25.42578125" style="70" customWidth="1"/>
    <col min="14278" max="14278" width="0" style="70" hidden="1" customWidth="1"/>
    <col min="14279" max="14279" width="34" style="70" customWidth="1"/>
    <col min="14280" max="14523" width="9.140625" style="70"/>
    <col min="14524" max="14524" width="75.42578125" style="70" customWidth="1"/>
    <col min="14525" max="14525" width="21.5703125" style="70" customWidth="1"/>
    <col min="14526" max="14526" width="13.5703125" style="70" customWidth="1"/>
    <col min="14527" max="14527" width="16.85546875" style="70" customWidth="1"/>
    <col min="14528" max="14528" width="15.5703125" style="70" customWidth="1"/>
    <col min="14529" max="14529" width="10" style="70" customWidth="1"/>
    <col min="14530" max="14530" width="37.140625" style="70" customWidth="1"/>
    <col min="14531" max="14531" width="9.42578125" style="70" customWidth="1"/>
    <col min="14532" max="14532" width="37.28515625" style="70" customWidth="1"/>
    <col min="14533" max="14533" width="25.42578125" style="70" customWidth="1"/>
    <col min="14534" max="14534" width="0" style="70" hidden="1" customWidth="1"/>
    <col min="14535" max="14535" width="34" style="70" customWidth="1"/>
    <col min="14536" max="14779" width="9.140625" style="70"/>
    <col min="14780" max="14780" width="75.42578125" style="70" customWidth="1"/>
    <col min="14781" max="14781" width="21.5703125" style="70" customWidth="1"/>
    <col min="14782" max="14782" width="13.5703125" style="70" customWidth="1"/>
    <col min="14783" max="14783" width="16.85546875" style="70" customWidth="1"/>
    <col min="14784" max="14784" width="15.5703125" style="70" customWidth="1"/>
    <col min="14785" max="14785" width="10" style="70" customWidth="1"/>
    <col min="14786" max="14786" width="37.140625" style="70" customWidth="1"/>
    <col min="14787" max="14787" width="9.42578125" style="70" customWidth="1"/>
    <col min="14788" max="14788" width="37.28515625" style="70" customWidth="1"/>
    <col min="14789" max="14789" width="25.42578125" style="70" customWidth="1"/>
    <col min="14790" max="14790" width="0" style="70" hidden="1" customWidth="1"/>
    <col min="14791" max="14791" width="34" style="70" customWidth="1"/>
    <col min="14792" max="15035" width="9.140625" style="70"/>
    <col min="15036" max="15036" width="75.42578125" style="70" customWidth="1"/>
    <col min="15037" max="15037" width="21.5703125" style="70" customWidth="1"/>
    <col min="15038" max="15038" width="13.5703125" style="70" customWidth="1"/>
    <col min="15039" max="15039" width="16.85546875" style="70" customWidth="1"/>
    <col min="15040" max="15040" width="15.5703125" style="70" customWidth="1"/>
    <col min="15041" max="15041" width="10" style="70" customWidth="1"/>
    <col min="15042" max="15042" width="37.140625" style="70" customWidth="1"/>
    <col min="15043" max="15043" width="9.42578125" style="70" customWidth="1"/>
    <col min="15044" max="15044" width="37.28515625" style="70" customWidth="1"/>
    <col min="15045" max="15045" width="25.42578125" style="70" customWidth="1"/>
    <col min="15046" max="15046" width="0" style="70" hidden="1" customWidth="1"/>
    <col min="15047" max="15047" width="34" style="70" customWidth="1"/>
    <col min="15048" max="15291" width="9.140625" style="70"/>
    <col min="15292" max="15292" width="75.42578125" style="70" customWidth="1"/>
    <col min="15293" max="15293" width="21.5703125" style="70" customWidth="1"/>
    <col min="15294" max="15294" width="13.5703125" style="70" customWidth="1"/>
    <col min="15295" max="15295" width="16.85546875" style="70" customWidth="1"/>
    <col min="15296" max="15296" width="15.5703125" style="70" customWidth="1"/>
    <col min="15297" max="15297" width="10" style="70" customWidth="1"/>
    <col min="15298" max="15298" width="37.140625" style="70" customWidth="1"/>
    <col min="15299" max="15299" width="9.42578125" style="70" customWidth="1"/>
    <col min="15300" max="15300" width="37.28515625" style="70" customWidth="1"/>
    <col min="15301" max="15301" width="25.42578125" style="70" customWidth="1"/>
    <col min="15302" max="15302" width="0" style="70" hidden="1" customWidth="1"/>
    <col min="15303" max="15303" width="34" style="70" customWidth="1"/>
    <col min="15304" max="15547" width="9.140625" style="70"/>
    <col min="15548" max="15548" width="75.42578125" style="70" customWidth="1"/>
    <col min="15549" max="15549" width="21.5703125" style="70" customWidth="1"/>
    <col min="15550" max="15550" width="13.5703125" style="70" customWidth="1"/>
    <col min="15551" max="15551" width="16.85546875" style="70" customWidth="1"/>
    <col min="15552" max="15552" width="15.5703125" style="70" customWidth="1"/>
    <col min="15553" max="15553" width="10" style="70" customWidth="1"/>
    <col min="15554" max="15554" width="37.140625" style="70" customWidth="1"/>
    <col min="15555" max="15555" width="9.42578125" style="70" customWidth="1"/>
    <col min="15556" max="15556" width="37.28515625" style="70" customWidth="1"/>
    <col min="15557" max="15557" width="25.42578125" style="70" customWidth="1"/>
    <col min="15558" max="15558" width="0" style="70" hidden="1" customWidth="1"/>
    <col min="15559" max="15559" width="34" style="70" customWidth="1"/>
    <col min="15560" max="15803" width="9.140625" style="70"/>
    <col min="15804" max="15804" width="75.42578125" style="70" customWidth="1"/>
    <col min="15805" max="15805" width="21.5703125" style="70" customWidth="1"/>
    <col min="15806" max="15806" width="13.5703125" style="70" customWidth="1"/>
    <col min="15807" max="15807" width="16.85546875" style="70" customWidth="1"/>
    <col min="15808" max="15808" width="15.5703125" style="70" customWidth="1"/>
    <col min="15809" max="15809" width="10" style="70" customWidth="1"/>
    <col min="15810" max="15810" width="37.140625" style="70" customWidth="1"/>
    <col min="15811" max="15811" width="9.42578125" style="70" customWidth="1"/>
    <col min="15812" max="15812" width="37.28515625" style="70" customWidth="1"/>
    <col min="15813" max="15813" width="25.42578125" style="70" customWidth="1"/>
    <col min="15814" max="15814" width="0" style="70" hidden="1" customWidth="1"/>
    <col min="15815" max="15815" width="34" style="70" customWidth="1"/>
    <col min="15816" max="16059" width="9.140625" style="70"/>
    <col min="16060" max="16060" width="75.42578125" style="70" customWidth="1"/>
    <col min="16061" max="16061" width="21.5703125" style="70" customWidth="1"/>
    <col min="16062" max="16062" width="13.5703125" style="70" customWidth="1"/>
    <col min="16063" max="16063" width="16.85546875" style="70" customWidth="1"/>
    <col min="16064" max="16064" width="15.5703125" style="70" customWidth="1"/>
    <col min="16065" max="16065" width="10" style="70" customWidth="1"/>
    <col min="16066" max="16066" width="37.140625" style="70" customWidth="1"/>
    <col min="16067" max="16067" width="9.42578125" style="70" customWidth="1"/>
    <col min="16068" max="16068" width="37.28515625" style="70" customWidth="1"/>
    <col min="16069" max="16069" width="25.42578125" style="70" customWidth="1"/>
    <col min="16070" max="16070" width="0" style="70" hidden="1" customWidth="1"/>
    <col min="16071" max="16071" width="34" style="70" customWidth="1"/>
    <col min="16072" max="16384" width="9.140625" style="70"/>
  </cols>
  <sheetData>
    <row r="1" spans="1:173" x14ac:dyDescent="0.3">
      <c r="H1" s="14"/>
      <c r="I1" s="81" t="s">
        <v>401</v>
      </c>
      <c r="J1" s="81"/>
      <c r="K1" s="81"/>
    </row>
    <row r="2" spans="1:173" x14ac:dyDescent="0.3">
      <c r="H2" s="14"/>
      <c r="I2" s="85" t="s">
        <v>402</v>
      </c>
      <c r="J2" s="85"/>
      <c r="K2" s="85"/>
    </row>
    <row r="3" spans="1:173" x14ac:dyDescent="0.3">
      <c r="H3" s="14"/>
      <c r="I3" s="86" t="s">
        <v>0</v>
      </c>
      <c r="J3" s="86"/>
      <c r="K3" s="86"/>
    </row>
    <row r="4" spans="1:173" x14ac:dyDescent="0.3">
      <c r="H4" s="14"/>
      <c r="I4" s="86" t="s">
        <v>403</v>
      </c>
      <c r="J4" s="86"/>
      <c r="K4" s="86"/>
    </row>
    <row r="5" spans="1:173" x14ac:dyDescent="0.3">
      <c r="E5" s="16"/>
    </row>
    <row r="6" spans="1:173" x14ac:dyDescent="0.3">
      <c r="E6" s="16"/>
    </row>
    <row r="7" spans="1:173" x14ac:dyDescent="0.25">
      <c r="A7" s="89" t="s">
        <v>63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73" s="75" customFormat="1" ht="20.25" customHeight="1" x14ac:dyDescent="0.3">
      <c r="A8" s="90" t="s">
        <v>377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</row>
    <row r="9" spans="1:173" s="75" customFormat="1" x14ac:dyDescent="0.3">
      <c r="A9" s="17"/>
      <c r="B9" s="18"/>
      <c r="C9" s="16"/>
      <c r="D9" s="16"/>
      <c r="E9" s="16"/>
      <c r="F9" s="3"/>
      <c r="G9" s="19"/>
      <c r="H9" s="19"/>
      <c r="I9" s="19"/>
      <c r="J9" s="19"/>
      <c r="K9" s="20"/>
      <c r="L9" s="21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</row>
    <row r="10" spans="1:173" s="75" customFormat="1" ht="82.5" customHeight="1" x14ac:dyDescent="0.3">
      <c r="A10" s="42" t="s">
        <v>1</v>
      </c>
      <c r="B10" s="42" t="s">
        <v>2</v>
      </c>
      <c r="C10" s="72" t="s">
        <v>3</v>
      </c>
      <c r="D10" s="72" t="s">
        <v>4</v>
      </c>
      <c r="E10" s="73" t="s">
        <v>5</v>
      </c>
      <c r="F10" s="74" t="s">
        <v>6</v>
      </c>
      <c r="G10" s="87" t="s">
        <v>7</v>
      </c>
      <c r="H10" s="87"/>
      <c r="I10" s="87" t="s">
        <v>8</v>
      </c>
      <c r="J10" s="87"/>
      <c r="K10" s="74" t="s">
        <v>9</v>
      </c>
      <c r="L10" s="42" t="s">
        <v>67</v>
      </c>
      <c r="M10" s="4"/>
      <c r="N10" s="4"/>
      <c r="O10" s="4"/>
      <c r="P10" s="4"/>
      <c r="Q10" s="4" t="s">
        <v>383</v>
      </c>
      <c r="R10" s="4" t="s">
        <v>384</v>
      </c>
      <c r="S10" s="4" t="s">
        <v>385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</row>
    <row r="11" spans="1:173" s="75" customFormat="1" x14ac:dyDescent="0.3">
      <c r="A11" s="88" t="s">
        <v>10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</row>
    <row r="12" spans="1:173" s="75" customFormat="1" ht="94.5" x14ac:dyDescent="0.2">
      <c r="A12" s="42">
        <v>1</v>
      </c>
      <c r="B12" s="34" t="s">
        <v>11</v>
      </c>
      <c r="C12" s="47">
        <f>'[1]1 исп. кабеля прибором'!$C$25</f>
        <v>5240.0012003542561</v>
      </c>
      <c r="D12" s="47">
        <f>C12*0.2</f>
        <v>1048.0002400708513</v>
      </c>
      <c r="E12" s="47">
        <f>D12+C12</f>
        <v>6288.0014404251069</v>
      </c>
      <c r="F12" s="52">
        <v>5741</v>
      </c>
      <c r="G12" s="34" t="s">
        <v>12</v>
      </c>
      <c r="H12" s="34" t="s">
        <v>13</v>
      </c>
      <c r="I12" s="38">
        <v>2428</v>
      </c>
      <c r="J12" s="34" t="s">
        <v>400</v>
      </c>
      <c r="K12" s="52">
        <v>9910120032</v>
      </c>
      <c r="L12" s="34" t="s">
        <v>214</v>
      </c>
      <c r="M12" s="24">
        <f>E12/'[2]2015'!E12-1</f>
        <v>0.23852697270535894</v>
      </c>
      <c r="N12" s="5" t="b">
        <f>B12='[2]2015'!B12</f>
        <v>1</v>
      </c>
      <c r="O12" s="5"/>
      <c r="P12" s="8">
        <f>E12*100/'[3]2015'!E12</f>
        <v>123.85269727053588</v>
      </c>
      <c r="Q12" s="9">
        <f>'[1]1 исп. кабеля прибором'!$C$22</f>
        <v>2229.606390633744</v>
      </c>
      <c r="R12" s="9">
        <f>'[1]1 исп. кабеля прибором'!$C$18</f>
        <v>1532.3346006212523</v>
      </c>
      <c r="S12" s="5">
        <f>R12/Q12</f>
        <v>0.68726686784643687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</row>
    <row r="13" spans="1:173" s="75" customFormat="1" ht="94.5" x14ac:dyDescent="0.2">
      <c r="A13" s="42">
        <f>A12+1</f>
        <v>2</v>
      </c>
      <c r="B13" s="34" t="s">
        <v>14</v>
      </c>
      <c r="C13" s="47">
        <f>'[1]2 изм. сопротив. изоляц.'!$C$23</f>
        <v>2006.667723211591</v>
      </c>
      <c r="D13" s="47">
        <f t="shared" ref="D13:D76" si="0">C13*0.2</f>
        <v>401.3335446423182</v>
      </c>
      <c r="E13" s="47">
        <f>D13+C13</f>
        <v>2408.0012678539092</v>
      </c>
      <c r="F13" s="52">
        <v>5742</v>
      </c>
      <c r="G13" s="34" t="s">
        <v>12</v>
      </c>
      <c r="H13" s="34" t="s">
        <v>13</v>
      </c>
      <c r="I13" s="38">
        <v>2428</v>
      </c>
      <c r="J13" s="34" t="s">
        <v>400</v>
      </c>
      <c r="K13" s="52">
        <v>9910120033</v>
      </c>
      <c r="L13" s="34" t="s">
        <v>214</v>
      </c>
      <c r="M13" s="24">
        <f>E13/'[2]2015'!E13-1</f>
        <v>0.23932158580948149</v>
      </c>
      <c r="N13" s="5" t="b">
        <f>B13='[2]2015'!B13</f>
        <v>1</v>
      </c>
      <c r="O13" s="5"/>
      <c r="P13" s="8">
        <f>E13*100/'[3]2015'!E13</f>
        <v>123.93215858094815</v>
      </c>
      <c r="Q13" s="9">
        <f>'[1]2 изм. сопротив. изоляц.'!$C$20</f>
        <v>842.69308050660095</v>
      </c>
      <c r="R13" s="9">
        <f>'[1]2 изм. сопротив. изоляц.'!$C$17</f>
        <v>646.2430805066009</v>
      </c>
      <c r="S13" s="5">
        <f t="shared" ref="S13:S31" si="1">R13/Q13</f>
        <v>0.76687835162726103</v>
      </c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</row>
    <row r="14" spans="1:173" s="75" customFormat="1" ht="94.5" x14ac:dyDescent="0.2">
      <c r="A14" s="42">
        <f t="shared" ref="A14:A31" si="2">A13+1</f>
        <v>3</v>
      </c>
      <c r="B14" s="34" t="s">
        <v>15</v>
      </c>
      <c r="C14" s="47">
        <f>'[1]3 проверка фаз. каб.'!$C$25</f>
        <v>2915.0032504153314</v>
      </c>
      <c r="D14" s="47">
        <f t="shared" si="0"/>
        <v>583.00065008306626</v>
      </c>
      <c r="E14" s="47">
        <f t="shared" ref="E14:E110" si="3">D14+C14</f>
        <v>3498.0039004983978</v>
      </c>
      <c r="F14" s="52">
        <v>5743</v>
      </c>
      <c r="G14" s="34" t="s">
        <v>12</v>
      </c>
      <c r="H14" s="34" t="s">
        <v>13</v>
      </c>
      <c r="I14" s="38">
        <v>2428</v>
      </c>
      <c r="J14" s="34" t="s">
        <v>400</v>
      </c>
      <c r="K14" s="52">
        <v>9910120034</v>
      </c>
      <c r="L14" s="34" t="s">
        <v>214</v>
      </c>
      <c r="M14" s="24">
        <f>E14/'[2]2015'!E14-1</f>
        <v>0.23998720329613543</v>
      </c>
      <c r="N14" s="5" t="b">
        <f>B14='[2]2015'!B14</f>
        <v>1</v>
      </c>
      <c r="O14" s="5"/>
      <c r="P14" s="8">
        <f>E14*100/'[3]2015'!E14</f>
        <v>123.99872032961355</v>
      </c>
      <c r="Q14" s="9">
        <f>'[1]3 проверка фаз. каб.'!$C$22</f>
        <v>1477.8783439037663</v>
      </c>
      <c r="R14" s="9">
        <f>'[1]3 проверка фаз. каб.'!$C$18</f>
        <v>909.95972634206817</v>
      </c>
      <c r="S14" s="5">
        <f t="shared" si="1"/>
        <v>0.61572031967018337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</row>
    <row r="15" spans="1:173" s="75" customFormat="1" ht="94.5" x14ac:dyDescent="0.2">
      <c r="A15" s="42">
        <f t="shared" si="2"/>
        <v>4</v>
      </c>
      <c r="B15" s="34" t="s">
        <v>16</v>
      </c>
      <c r="C15" s="47">
        <f>'[1]4 исп. изоляции эл.оборуд.'!$C$25</f>
        <v>3759.9990219668152</v>
      </c>
      <c r="D15" s="47">
        <f t="shared" si="0"/>
        <v>751.99980439336309</v>
      </c>
      <c r="E15" s="47">
        <f t="shared" si="3"/>
        <v>4511.9988263601781</v>
      </c>
      <c r="F15" s="52">
        <v>5744</v>
      </c>
      <c r="G15" s="34" t="s">
        <v>12</v>
      </c>
      <c r="H15" s="34" t="s">
        <v>13</v>
      </c>
      <c r="I15" s="38">
        <v>2428</v>
      </c>
      <c r="J15" s="34" t="s">
        <v>400</v>
      </c>
      <c r="K15" s="52">
        <v>9910120035</v>
      </c>
      <c r="L15" s="34" t="s">
        <v>214</v>
      </c>
      <c r="M15" s="24">
        <f>E15/'[2]2015'!E15-1</f>
        <v>0.23921967216703632</v>
      </c>
      <c r="N15" s="5" t="b">
        <f>B15='[2]2015'!B15</f>
        <v>1</v>
      </c>
      <c r="O15" s="5"/>
      <c r="P15" s="8">
        <f>E15*100/'[3]2015'!E15</f>
        <v>123.92196721670364</v>
      </c>
      <c r="Q15" s="9">
        <f>'[1]4 исп. изоляции эл.оборуд.'!$C$22</f>
        <v>1793.6725990776656</v>
      </c>
      <c r="R15" s="9">
        <f>'[1]4 исп. изоляции эл.оборуд.'!$C$17</f>
        <v>1210.0951634551591</v>
      </c>
      <c r="S15" s="5">
        <f t="shared" si="1"/>
        <v>0.67464662395880326</v>
      </c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</row>
    <row r="16" spans="1:173" s="75" customFormat="1" ht="94.5" x14ac:dyDescent="0.2">
      <c r="A16" s="42">
        <f t="shared" si="2"/>
        <v>5</v>
      </c>
      <c r="B16" s="34" t="s">
        <v>17</v>
      </c>
      <c r="C16" s="47">
        <f>'[1]5 исп. транс. масла_об. 110 кВ'!$C$23</f>
        <v>6742.5026301264625</v>
      </c>
      <c r="D16" s="47">
        <f t="shared" si="0"/>
        <v>1348.5005260252926</v>
      </c>
      <c r="E16" s="47">
        <f t="shared" si="3"/>
        <v>8091.0031561517553</v>
      </c>
      <c r="F16" s="52">
        <v>5745</v>
      </c>
      <c r="G16" s="34" t="s">
        <v>12</v>
      </c>
      <c r="H16" s="34" t="s">
        <v>13</v>
      </c>
      <c r="I16" s="38">
        <v>2428</v>
      </c>
      <c r="J16" s="34" t="s">
        <v>400</v>
      </c>
      <c r="K16" s="52">
        <v>9910230001</v>
      </c>
      <c r="L16" s="34" t="s">
        <v>214</v>
      </c>
      <c r="M16" s="24">
        <f>E16/'[2]2015'!E16-1</f>
        <v>0.23943063053795299</v>
      </c>
      <c r="N16" s="5" t="b">
        <f>B16='[2]2015'!B16</f>
        <v>1</v>
      </c>
      <c r="O16" s="5"/>
      <c r="P16" s="8">
        <f>E16*100/'[3]2015'!E16</f>
        <v>123.9430630537953</v>
      </c>
      <c r="Q16" s="9">
        <f>'[1]5 исп. транс. масла_об. 110 кВ'!$C$20</f>
        <v>2939.4704841973589</v>
      </c>
      <c r="R16" s="9">
        <f>'[1]5 исп. транс. масла_об. 110 кВ'!$C$17</f>
        <v>2254.1951565930667</v>
      </c>
      <c r="S16" s="5">
        <f t="shared" si="1"/>
        <v>0.76687116564417179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</row>
    <row r="17" spans="1:173" s="75" customFormat="1" ht="94.5" x14ac:dyDescent="0.2">
      <c r="A17" s="42">
        <f t="shared" si="2"/>
        <v>6</v>
      </c>
      <c r="B17" s="34" t="s">
        <v>18</v>
      </c>
      <c r="C17" s="47">
        <f>'[1]6 исп. транс. масла_об. до 35кВ'!$C$23</f>
        <v>3887.4998244718499</v>
      </c>
      <c r="D17" s="47">
        <f t="shared" si="0"/>
        <v>777.49996489437001</v>
      </c>
      <c r="E17" s="47">
        <f t="shared" si="3"/>
        <v>4664.9997893662203</v>
      </c>
      <c r="F17" s="52">
        <v>5746</v>
      </c>
      <c r="G17" s="34" t="s">
        <v>12</v>
      </c>
      <c r="H17" s="34" t="s">
        <v>13</v>
      </c>
      <c r="I17" s="38">
        <v>2428</v>
      </c>
      <c r="J17" s="34" t="s">
        <v>400</v>
      </c>
      <c r="K17" s="52">
        <v>9910230002</v>
      </c>
      <c r="L17" s="34" t="s">
        <v>214</v>
      </c>
      <c r="M17" s="24">
        <f>E17/'[2]2015'!E17-1</f>
        <v>0.23937295147880455</v>
      </c>
      <c r="N17" s="5" t="b">
        <f>B17='[2]2015'!B17</f>
        <v>1</v>
      </c>
      <c r="O17" s="5"/>
      <c r="P17" s="8">
        <f>E17*100/'[3]2015'!E17</f>
        <v>123.93729514788046</v>
      </c>
      <c r="Q17" s="9">
        <f>'[1]6 исп. транс. масла_об. до 35кВ'!$C$20</f>
        <v>1694.9880363755217</v>
      </c>
      <c r="R17" s="9">
        <f>'[1]6 исп. транс. масла_об. до 35кВ'!$C$17</f>
        <v>1299.8374512082221</v>
      </c>
      <c r="S17" s="5">
        <f t="shared" si="1"/>
        <v>0.76687116564417179</v>
      </c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</row>
    <row r="18" spans="1:173" s="75" customFormat="1" ht="94.5" x14ac:dyDescent="0.2">
      <c r="A18" s="42">
        <f t="shared" si="2"/>
        <v>7</v>
      </c>
      <c r="B18" s="34" t="s">
        <v>66</v>
      </c>
      <c r="C18" s="47">
        <f>'[1]7 исп. заземл. уст.'!$C$24</f>
        <v>4524.1674934957455</v>
      </c>
      <c r="D18" s="47">
        <f t="shared" si="0"/>
        <v>904.83349869914912</v>
      </c>
      <c r="E18" s="47">
        <f t="shared" si="3"/>
        <v>5429.0009921948949</v>
      </c>
      <c r="F18" s="52">
        <v>5747</v>
      </c>
      <c r="G18" s="34" t="s">
        <v>12</v>
      </c>
      <c r="H18" s="34" t="s">
        <v>13</v>
      </c>
      <c r="I18" s="38">
        <v>2428</v>
      </c>
      <c r="J18" s="34" t="s">
        <v>400</v>
      </c>
      <c r="K18" s="52">
        <v>9910120036</v>
      </c>
      <c r="L18" s="34" t="s">
        <v>214</v>
      </c>
      <c r="M18" s="24">
        <f>E18/'[2]2015'!E18-1</f>
        <v>0.23921501762038222</v>
      </c>
      <c r="N18" s="5" t="b">
        <f>B18='[2]2015'!B18</f>
        <v>0</v>
      </c>
      <c r="O18" s="7"/>
      <c r="P18" s="8">
        <f>E18*100/'[3]2015'!E18</f>
        <v>123.92150176203823</v>
      </c>
      <c r="Q18" s="46">
        <f>'[1]7 исп. заземл. уст.'!$C$21</f>
        <v>2108.6823098084737</v>
      </c>
      <c r="R18" s="46">
        <f>'[1]7 исп. заземл. уст.'!$C$17</f>
        <v>1470.5829575229309</v>
      </c>
      <c r="S18" s="5">
        <f t="shared" si="1"/>
        <v>0.69739426877275801</v>
      </c>
      <c r="T18" s="9"/>
      <c r="U18" s="7"/>
      <c r="V18" s="7"/>
      <c r="W18" s="8"/>
      <c r="X18" s="7"/>
      <c r="Y18" s="9"/>
      <c r="Z18" s="9"/>
      <c r="AA18" s="6"/>
      <c r="AB18" s="7"/>
      <c r="AC18" s="7"/>
      <c r="AD18" s="8"/>
      <c r="AE18" s="7"/>
      <c r="AF18" s="9"/>
      <c r="AG18" s="9"/>
      <c r="AH18" s="6"/>
      <c r="AI18" s="7"/>
      <c r="AJ18" s="7"/>
      <c r="AK18" s="8"/>
      <c r="AL18" s="7"/>
      <c r="AM18" s="9"/>
      <c r="AN18" s="9"/>
      <c r="AO18" s="6"/>
      <c r="AP18" s="7"/>
      <c r="AQ18" s="7"/>
      <c r="AR18" s="8"/>
      <c r="AS18" s="7"/>
      <c r="AT18" s="9"/>
      <c r="AU18" s="9"/>
      <c r="AV18" s="6"/>
      <c r="AW18" s="7"/>
      <c r="AX18" s="7"/>
      <c r="AY18" s="8"/>
      <c r="AZ18" s="7"/>
      <c r="BA18" s="9"/>
      <c r="BB18" s="9"/>
      <c r="BC18" s="6"/>
      <c r="BD18" s="7"/>
      <c r="BE18" s="7"/>
      <c r="BF18" s="8"/>
      <c r="BG18" s="7"/>
      <c r="BH18" s="9"/>
      <c r="BI18" s="9"/>
      <c r="BJ18" s="6"/>
      <c r="BK18" s="7"/>
      <c r="BL18" s="7"/>
      <c r="BM18" s="8"/>
      <c r="BN18" s="7"/>
      <c r="BO18" s="9"/>
      <c r="BP18" s="9"/>
      <c r="BQ18" s="6"/>
      <c r="BR18" s="7"/>
      <c r="BS18" s="7"/>
      <c r="BT18" s="8"/>
      <c r="BU18" s="7"/>
      <c r="BV18" s="9"/>
      <c r="BW18" s="9"/>
      <c r="BX18" s="6"/>
      <c r="BY18" s="7"/>
      <c r="BZ18" s="7"/>
      <c r="CA18" s="8"/>
      <c r="CB18" s="7"/>
      <c r="CC18" s="9"/>
      <c r="CD18" s="9"/>
      <c r="CE18" s="6"/>
      <c r="CF18" s="7"/>
      <c r="CG18" s="7"/>
      <c r="CH18" s="8"/>
      <c r="CI18" s="7"/>
      <c r="CJ18" s="9"/>
      <c r="CK18" s="9"/>
      <c r="CL18" s="6"/>
      <c r="CM18" s="7"/>
      <c r="CN18" s="7"/>
      <c r="CO18" s="8"/>
      <c r="CP18" s="7"/>
      <c r="CQ18" s="9"/>
      <c r="CR18" s="9"/>
      <c r="CS18" s="6"/>
      <c r="CT18" s="7"/>
      <c r="CU18" s="7"/>
      <c r="CV18" s="8"/>
      <c r="CW18" s="7"/>
      <c r="CX18" s="9"/>
      <c r="CY18" s="9"/>
      <c r="CZ18" s="6"/>
      <c r="DA18" s="7"/>
      <c r="DB18" s="7"/>
      <c r="DC18" s="8"/>
      <c r="DD18" s="7"/>
      <c r="DE18" s="9"/>
      <c r="DF18" s="9"/>
      <c r="DG18" s="6"/>
      <c r="DH18" s="7"/>
      <c r="DI18" s="7"/>
      <c r="DJ18" s="8"/>
      <c r="DK18" s="7"/>
      <c r="DL18" s="9"/>
      <c r="DM18" s="9"/>
      <c r="DN18" s="6"/>
      <c r="DO18" s="7"/>
      <c r="DP18" s="7"/>
      <c r="DQ18" s="8"/>
      <c r="DR18" s="7"/>
      <c r="DS18" s="9"/>
      <c r="DT18" s="9"/>
      <c r="DU18" s="6"/>
      <c r="DV18" s="7"/>
      <c r="DW18" s="7"/>
      <c r="DX18" s="8"/>
      <c r="DY18" s="7"/>
      <c r="DZ18" s="9"/>
      <c r="EA18" s="9"/>
      <c r="EB18" s="6"/>
      <c r="EC18" s="7"/>
      <c r="ED18" s="7"/>
      <c r="EE18" s="8"/>
      <c r="EF18" s="7"/>
      <c r="EG18" s="9"/>
      <c r="EH18" s="9"/>
      <c r="EI18" s="6"/>
      <c r="EJ18" s="7"/>
      <c r="EK18" s="7"/>
      <c r="EL18" s="8"/>
      <c r="EM18" s="7"/>
      <c r="EN18" s="9"/>
      <c r="EO18" s="9"/>
      <c r="EP18" s="6"/>
      <c r="EQ18" s="7"/>
      <c r="ER18" s="7"/>
      <c r="ES18" s="8"/>
      <c r="ET18" s="7"/>
      <c r="EU18" s="9"/>
      <c r="EV18" s="9"/>
      <c r="EW18" s="6"/>
      <c r="EX18" s="7"/>
      <c r="EY18" s="7"/>
      <c r="EZ18" s="8"/>
      <c r="FA18" s="7"/>
      <c r="FB18" s="9"/>
      <c r="FC18" s="9"/>
      <c r="FD18" s="6"/>
      <c r="FE18" s="7"/>
      <c r="FF18" s="7"/>
      <c r="FG18" s="8"/>
      <c r="FH18" s="7"/>
      <c r="FI18" s="9"/>
      <c r="FJ18" s="9"/>
      <c r="FK18" s="6"/>
      <c r="FL18" s="7"/>
      <c r="FM18" s="7"/>
      <c r="FN18" s="8"/>
      <c r="FO18" s="7"/>
      <c r="FP18" s="9"/>
      <c r="FQ18" s="9"/>
    </row>
    <row r="19" spans="1:173" s="75" customFormat="1" ht="94.5" x14ac:dyDescent="0.2">
      <c r="A19" s="42">
        <f t="shared" si="2"/>
        <v>8</v>
      </c>
      <c r="B19" s="34" t="s">
        <v>19</v>
      </c>
      <c r="C19" s="47">
        <f>'[1]8 исп. ср.защ.'!$C$23</f>
        <v>323.33439966031068</v>
      </c>
      <c r="D19" s="47">
        <f t="shared" si="0"/>
        <v>64.666879932062145</v>
      </c>
      <c r="E19" s="47">
        <f t="shared" si="3"/>
        <v>388.00127959237284</v>
      </c>
      <c r="F19" s="52">
        <v>5748</v>
      </c>
      <c r="G19" s="34" t="s">
        <v>12</v>
      </c>
      <c r="H19" s="34" t="s">
        <v>13</v>
      </c>
      <c r="I19" s="38">
        <v>2428</v>
      </c>
      <c r="J19" s="34" t="s">
        <v>400</v>
      </c>
      <c r="K19" s="52">
        <v>9910050010</v>
      </c>
      <c r="L19" s="34" t="s">
        <v>313</v>
      </c>
      <c r="M19" s="24">
        <f>E19/'[2]2015'!E19-1</f>
        <v>0.23962070157307624</v>
      </c>
      <c r="N19" s="5" t="b">
        <f>B19='[2]2015'!B19</f>
        <v>1</v>
      </c>
      <c r="O19" s="7"/>
      <c r="P19" s="8">
        <f>E19*100/'[3]2015'!E19</f>
        <v>123.96207015730761</v>
      </c>
      <c r="Q19" s="46">
        <f>'[1]8 исп. ср.защ.'!$C$20</f>
        <v>141.27796153070491</v>
      </c>
      <c r="R19" s="46">
        <f>'[1]8 исп. ср.защ.'!$C$17</f>
        <v>108.34276191004979</v>
      </c>
      <c r="S19" s="5">
        <f t="shared" si="1"/>
        <v>0.76687659374603101</v>
      </c>
      <c r="T19" s="9"/>
      <c r="U19" s="7"/>
      <c r="V19" s="7"/>
      <c r="W19" s="8"/>
      <c r="X19" s="7"/>
      <c r="Y19" s="9"/>
      <c r="Z19" s="9"/>
      <c r="AA19" s="6"/>
      <c r="AB19" s="7"/>
      <c r="AC19" s="7"/>
      <c r="AD19" s="8"/>
      <c r="AE19" s="7"/>
      <c r="AF19" s="9"/>
      <c r="AG19" s="9"/>
      <c r="AH19" s="6"/>
      <c r="AI19" s="7"/>
      <c r="AJ19" s="7"/>
      <c r="AK19" s="8"/>
      <c r="AL19" s="7"/>
      <c r="AM19" s="9"/>
      <c r="AN19" s="9"/>
      <c r="AO19" s="6"/>
      <c r="AP19" s="7"/>
      <c r="AQ19" s="7"/>
      <c r="AR19" s="8"/>
      <c r="AS19" s="7"/>
      <c r="AT19" s="9"/>
      <c r="AU19" s="9"/>
      <c r="AV19" s="6"/>
      <c r="AW19" s="7"/>
      <c r="AX19" s="7"/>
      <c r="AY19" s="8"/>
      <c r="AZ19" s="7"/>
      <c r="BA19" s="9"/>
      <c r="BB19" s="9"/>
      <c r="BC19" s="6"/>
      <c r="BD19" s="7"/>
      <c r="BE19" s="7"/>
      <c r="BF19" s="8"/>
      <c r="BG19" s="7"/>
      <c r="BH19" s="9"/>
      <c r="BI19" s="9"/>
      <c r="BJ19" s="6"/>
      <c r="BK19" s="7"/>
      <c r="BL19" s="7"/>
      <c r="BM19" s="8"/>
      <c r="BN19" s="7"/>
      <c r="BO19" s="9"/>
      <c r="BP19" s="9"/>
      <c r="BQ19" s="6"/>
      <c r="BR19" s="7"/>
      <c r="BS19" s="7"/>
      <c r="BT19" s="8"/>
      <c r="BU19" s="7"/>
      <c r="BV19" s="9"/>
      <c r="BW19" s="9"/>
      <c r="BX19" s="6"/>
      <c r="BY19" s="7"/>
      <c r="BZ19" s="7"/>
      <c r="CA19" s="8"/>
      <c r="CB19" s="7"/>
      <c r="CC19" s="9"/>
      <c r="CD19" s="9"/>
      <c r="CE19" s="6"/>
      <c r="CF19" s="7"/>
      <c r="CG19" s="7"/>
      <c r="CH19" s="8"/>
      <c r="CI19" s="7"/>
      <c r="CJ19" s="9"/>
      <c r="CK19" s="9"/>
      <c r="CL19" s="6"/>
      <c r="CM19" s="7"/>
      <c r="CN19" s="7"/>
      <c r="CO19" s="8"/>
      <c r="CP19" s="7"/>
      <c r="CQ19" s="9"/>
      <c r="CR19" s="9"/>
      <c r="CS19" s="6"/>
      <c r="CT19" s="7"/>
      <c r="CU19" s="7"/>
      <c r="CV19" s="8"/>
      <c r="CW19" s="7"/>
      <c r="CX19" s="9"/>
      <c r="CY19" s="9"/>
      <c r="CZ19" s="6"/>
      <c r="DA19" s="7"/>
      <c r="DB19" s="7"/>
      <c r="DC19" s="8"/>
      <c r="DD19" s="7"/>
      <c r="DE19" s="9"/>
      <c r="DF19" s="9"/>
      <c r="DG19" s="6"/>
      <c r="DH19" s="7"/>
      <c r="DI19" s="7"/>
      <c r="DJ19" s="8"/>
      <c r="DK19" s="7"/>
      <c r="DL19" s="9"/>
      <c r="DM19" s="9"/>
      <c r="DN19" s="6"/>
      <c r="DO19" s="7"/>
      <c r="DP19" s="7"/>
      <c r="DQ19" s="8"/>
      <c r="DR19" s="7"/>
      <c r="DS19" s="9"/>
      <c r="DT19" s="9"/>
      <c r="DU19" s="6"/>
      <c r="DV19" s="7"/>
      <c r="DW19" s="7"/>
      <c r="DX19" s="8"/>
      <c r="DY19" s="7"/>
      <c r="DZ19" s="9"/>
      <c r="EA19" s="9"/>
      <c r="EB19" s="6"/>
      <c r="EC19" s="7"/>
      <c r="ED19" s="7"/>
      <c r="EE19" s="8"/>
      <c r="EF19" s="7"/>
      <c r="EG19" s="9"/>
      <c r="EH19" s="9"/>
      <c r="EI19" s="6"/>
      <c r="EJ19" s="7"/>
      <c r="EK19" s="7"/>
      <c r="EL19" s="8"/>
      <c r="EM19" s="7"/>
      <c r="EN19" s="9"/>
      <c r="EO19" s="9"/>
      <c r="EP19" s="6"/>
      <c r="EQ19" s="7"/>
      <c r="ER19" s="7"/>
      <c r="ES19" s="8"/>
      <c r="ET19" s="7"/>
      <c r="EU19" s="9"/>
      <c r="EV19" s="9"/>
      <c r="EW19" s="6"/>
      <c r="EX19" s="7"/>
      <c r="EY19" s="7"/>
      <c r="EZ19" s="8"/>
      <c r="FA19" s="7"/>
      <c r="FB19" s="9"/>
      <c r="FC19" s="9"/>
      <c r="FD19" s="6"/>
      <c r="FE19" s="7"/>
      <c r="FF19" s="7"/>
      <c r="FG19" s="8"/>
      <c r="FH19" s="7"/>
      <c r="FI19" s="9"/>
      <c r="FJ19" s="9"/>
      <c r="FK19" s="6"/>
      <c r="FL19" s="7"/>
      <c r="FM19" s="7"/>
      <c r="FN19" s="8"/>
      <c r="FO19" s="7"/>
      <c r="FP19" s="9"/>
      <c r="FQ19" s="9"/>
    </row>
    <row r="20" spans="1:173" s="75" customFormat="1" ht="94.5" x14ac:dyDescent="0.2">
      <c r="A20" s="42">
        <f t="shared" si="2"/>
        <v>9</v>
      </c>
      <c r="B20" s="34" t="s">
        <v>20</v>
      </c>
      <c r="C20" s="47">
        <f>'[1]9,10 исп. штанги'!$C$25</f>
        <v>452.50260616563492</v>
      </c>
      <c r="D20" s="47">
        <f t="shared" si="0"/>
        <v>90.500521233126989</v>
      </c>
      <c r="E20" s="47">
        <f t="shared" si="3"/>
        <v>543.00312739876188</v>
      </c>
      <c r="F20" s="52">
        <v>5749</v>
      </c>
      <c r="G20" s="34" t="s">
        <v>12</v>
      </c>
      <c r="H20" s="34" t="s">
        <v>13</v>
      </c>
      <c r="I20" s="38">
        <v>2428</v>
      </c>
      <c r="J20" s="34" t="s">
        <v>400</v>
      </c>
      <c r="K20" s="52">
        <v>9910050001</v>
      </c>
      <c r="L20" s="34" t="s">
        <v>68</v>
      </c>
      <c r="M20" s="24">
        <f>E20/'[2]2015'!E20-1</f>
        <v>0.24257008558069071</v>
      </c>
      <c r="N20" s="5" t="b">
        <f>B20='[2]2015'!B20</f>
        <v>1</v>
      </c>
      <c r="O20" s="7"/>
      <c r="P20" s="8">
        <f>E20*100/'[3]2015'!E20</f>
        <v>124.25700855806907</v>
      </c>
      <c r="Q20" s="46">
        <f>'[1]9,10 исп. штанги'!$C$22</f>
        <v>197.06325860055205</v>
      </c>
      <c r="R20" s="46">
        <f>'[1]9,10 исп. штанги'!$C$18</f>
        <v>151.1221308286442</v>
      </c>
      <c r="S20" s="5">
        <f t="shared" si="1"/>
        <v>0.76687116564417179</v>
      </c>
      <c r="T20" s="9"/>
      <c r="U20" s="7"/>
      <c r="V20" s="7"/>
      <c r="W20" s="8"/>
      <c r="X20" s="7"/>
      <c r="Y20" s="9"/>
      <c r="Z20" s="9"/>
      <c r="AA20" s="6"/>
      <c r="AB20" s="7"/>
      <c r="AC20" s="7"/>
      <c r="AD20" s="8"/>
      <c r="AE20" s="7"/>
      <c r="AF20" s="9"/>
      <c r="AG20" s="9"/>
      <c r="AH20" s="6"/>
      <c r="AI20" s="7"/>
      <c r="AJ20" s="7"/>
      <c r="AK20" s="8"/>
      <c r="AL20" s="7"/>
      <c r="AM20" s="9"/>
      <c r="AN20" s="9"/>
      <c r="AO20" s="6"/>
      <c r="AP20" s="7"/>
      <c r="AQ20" s="7"/>
      <c r="AR20" s="8"/>
      <c r="AS20" s="7"/>
      <c r="AT20" s="9"/>
      <c r="AU20" s="9"/>
      <c r="AV20" s="6"/>
      <c r="AW20" s="7"/>
      <c r="AX20" s="7"/>
      <c r="AY20" s="8"/>
      <c r="AZ20" s="7"/>
      <c r="BA20" s="9"/>
      <c r="BB20" s="9"/>
      <c r="BC20" s="6"/>
      <c r="BD20" s="7"/>
      <c r="BE20" s="7"/>
      <c r="BF20" s="8"/>
      <c r="BG20" s="7"/>
      <c r="BH20" s="9"/>
      <c r="BI20" s="9"/>
      <c r="BJ20" s="6"/>
      <c r="BK20" s="7"/>
      <c r="BL20" s="7"/>
      <c r="BM20" s="8"/>
      <c r="BN20" s="7"/>
      <c r="BO20" s="9"/>
      <c r="BP20" s="9"/>
      <c r="BQ20" s="6"/>
      <c r="BR20" s="7"/>
      <c r="BS20" s="7"/>
      <c r="BT20" s="8"/>
      <c r="BU20" s="7"/>
      <c r="BV20" s="9"/>
      <c r="BW20" s="9"/>
      <c r="BX20" s="6"/>
      <c r="BY20" s="7"/>
      <c r="BZ20" s="7"/>
      <c r="CA20" s="8"/>
      <c r="CB20" s="7"/>
      <c r="CC20" s="9"/>
      <c r="CD20" s="9"/>
      <c r="CE20" s="6"/>
      <c r="CF20" s="7"/>
      <c r="CG20" s="7"/>
      <c r="CH20" s="8"/>
      <c r="CI20" s="7"/>
      <c r="CJ20" s="9"/>
      <c r="CK20" s="9"/>
      <c r="CL20" s="6"/>
      <c r="CM20" s="7"/>
      <c r="CN20" s="7"/>
      <c r="CO20" s="8"/>
      <c r="CP20" s="7"/>
      <c r="CQ20" s="9"/>
      <c r="CR20" s="9"/>
      <c r="CS20" s="6"/>
      <c r="CT20" s="7"/>
      <c r="CU20" s="7"/>
      <c r="CV20" s="8"/>
      <c r="CW20" s="7"/>
      <c r="CX20" s="9"/>
      <c r="CY20" s="9"/>
      <c r="CZ20" s="6"/>
      <c r="DA20" s="7"/>
      <c r="DB20" s="7"/>
      <c r="DC20" s="8"/>
      <c r="DD20" s="7"/>
      <c r="DE20" s="9"/>
      <c r="DF20" s="9"/>
      <c r="DG20" s="6"/>
      <c r="DH20" s="7"/>
      <c r="DI20" s="7"/>
      <c r="DJ20" s="8"/>
      <c r="DK20" s="7"/>
      <c r="DL20" s="9"/>
      <c r="DM20" s="9"/>
      <c r="DN20" s="6"/>
      <c r="DO20" s="7"/>
      <c r="DP20" s="7"/>
      <c r="DQ20" s="8"/>
      <c r="DR20" s="7"/>
      <c r="DS20" s="9"/>
      <c r="DT20" s="9"/>
      <c r="DU20" s="6"/>
      <c r="DV20" s="7"/>
      <c r="DW20" s="7"/>
      <c r="DX20" s="8"/>
      <c r="DY20" s="7"/>
      <c r="DZ20" s="9"/>
      <c r="EA20" s="9"/>
      <c r="EB20" s="6"/>
      <c r="EC20" s="7"/>
      <c r="ED20" s="7"/>
      <c r="EE20" s="8"/>
      <c r="EF20" s="7"/>
      <c r="EG20" s="9"/>
      <c r="EH20" s="9"/>
      <c r="EI20" s="6"/>
      <c r="EJ20" s="7"/>
      <c r="EK20" s="7"/>
      <c r="EL20" s="8"/>
      <c r="EM20" s="7"/>
      <c r="EN20" s="9"/>
      <c r="EO20" s="9"/>
      <c r="EP20" s="6"/>
      <c r="EQ20" s="7"/>
      <c r="ER20" s="7"/>
      <c r="ES20" s="8"/>
      <c r="ET20" s="7"/>
      <c r="EU20" s="9"/>
      <c r="EV20" s="9"/>
      <c r="EW20" s="6"/>
      <c r="EX20" s="7"/>
      <c r="EY20" s="7"/>
      <c r="EZ20" s="8"/>
      <c r="FA20" s="7"/>
      <c r="FB20" s="9"/>
      <c r="FC20" s="9"/>
      <c r="FD20" s="6"/>
      <c r="FE20" s="7"/>
      <c r="FF20" s="7"/>
      <c r="FG20" s="8"/>
      <c r="FH20" s="7"/>
      <c r="FI20" s="9"/>
      <c r="FJ20" s="9"/>
      <c r="FK20" s="6"/>
      <c r="FL20" s="7"/>
      <c r="FM20" s="7"/>
      <c r="FN20" s="8"/>
      <c r="FO20" s="7"/>
      <c r="FP20" s="9"/>
      <c r="FQ20" s="9"/>
    </row>
    <row r="21" spans="1:173" s="75" customFormat="1" ht="94.5" x14ac:dyDescent="0.2">
      <c r="A21" s="42">
        <f t="shared" si="2"/>
        <v>10</v>
      </c>
      <c r="B21" s="34" t="s">
        <v>21</v>
      </c>
      <c r="C21" s="47">
        <f>'[1]9,10 исп. штанги'!$E$25</f>
        <v>649.17008365111042</v>
      </c>
      <c r="D21" s="47">
        <f t="shared" si="0"/>
        <v>129.83401673022209</v>
      </c>
      <c r="E21" s="47">
        <f t="shared" si="3"/>
        <v>779.00410038133248</v>
      </c>
      <c r="F21" s="52">
        <v>5750</v>
      </c>
      <c r="G21" s="34" t="s">
        <v>12</v>
      </c>
      <c r="H21" s="34" t="s">
        <v>13</v>
      </c>
      <c r="I21" s="38">
        <v>2428</v>
      </c>
      <c r="J21" s="34" t="s">
        <v>400</v>
      </c>
      <c r="K21" s="52">
        <v>9910050004</v>
      </c>
      <c r="L21" s="34" t="s">
        <v>313</v>
      </c>
      <c r="M21" s="24">
        <f>E21/'[2]2015'!E21-1</f>
        <v>0.24045238914224942</v>
      </c>
      <c r="N21" s="5" t="b">
        <f>B21='[2]2015'!B21</f>
        <v>1</v>
      </c>
      <c r="O21" s="7"/>
      <c r="P21" s="8">
        <f>E21*100/'[3]2015'!E21</f>
        <v>124.04523891422495</v>
      </c>
      <c r="Q21" s="46">
        <f>'[1]9,10 исп. штанги'!$E$22</f>
        <v>283.26401591400912</v>
      </c>
      <c r="R21" s="46">
        <f>'[1]9,10 исп. штанги'!$E$18</f>
        <v>217.22700606902541</v>
      </c>
      <c r="S21" s="5">
        <f t="shared" si="1"/>
        <v>0.76687116564417179</v>
      </c>
      <c r="T21" s="9"/>
      <c r="U21" s="7"/>
      <c r="V21" s="7"/>
      <c r="W21" s="8"/>
      <c r="X21" s="7"/>
      <c r="Y21" s="9"/>
      <c r="Z21" s="9"/>
      <c r="AA21" s="6"/>
      <c r="AB21" s="7"/>
      <c r="AC21" s="7"/>
      <c r="AD21" s="8"/>
      <c r="AE21" s="7"/>
      <c r="AF21" s="9"/>
      <c r="AG21" s="9"/>
      <c r="AH21" s="6"/>
      <c r="AI21" s="7"/>
      <c r="AJ21" s="7"/>
      <c r="AK21" s="8"/>
      <c r="AL21" s="7"/>
      <c r="AM21" s="9"/>
      <c r="AN21" s="9"/>
      <c r="AO21" s="6"/>
      <c r="AP21" s="7"/>
      <c r="AQ21" s="7"/>
      <c r="AR21" s="8"/>
      <c r="AS21" s="7"/>
      <c r="AT21" s="9"/>
      <c r="AU21" s="9"/>
      <c r="AV21" s="6"/>
      <c r="AW21" s="7"/>
      <c r="AX21" s="7"/>
      <c r="AY21" s="8"/>
      <c r="AZ21" s="7"/>
      <c r="BA21" s="9"/>
      <c r="BB21" s="9"/>
      <c r="BC21" s="6"/>
      <c r="BD21" s="7"/>
      <c r="BE21" s="7"/>
      <c r="BF21" s="8"/>
      <c r="BG21" s="7"/>
      <c r="BH21" s="9"/>
      <c r="BI21" s="9"/>
      <c r="BJ21" s="6"/>
      <c r="BK21" s="7"/>
      <c r="BL21" s="7"/>
      <c r="BM21" s="8"/>
      <c r="BN21" s="7"/>
      <c r="BO21" s="9"/>
      <c r="BP21" s="9"/>
      <c r="BQ21" s="6"/>
      <c r="BR21" s="7"/>
      <c r="BS21" s="7"/>
      <c r="BT21" s="8"/>
      <c r="BU21" s="7"/>
      <c r="BV21" s="9"/>
      <c r="BW21" s="9"/>
      <c r="BX21" s="6"/>
      <c r="BY21" s="7"/>
      <c r="BZ21" s="7"/>
      <c r="CA21" s="8"/>
      <c r="CB21" s="7"/>
      <c r="CC21" s="9"/>
      <c r="CD21" s="9"/>
      <c r="CE21" s="6"/>
      <c r="CF21" s="7"/>
      <c r="CG21" s="7"/>
      <c r="CH21" s="8"/>
      <c r="CI21" s="7"/>
      <c r="CJ21" s="9"/>
      <c r="CK21" s="9"/>
      <c r="CL21" s="6"/>
      <c r="CM21" s="7"/>
      <c r="CN21" s="7"/>
      <c r="CO21" s="8"/>
      <c r="CP21" s="7"/>
      <c r="CQ21" s="9"/>
      <c r="CR21" s="9"/>
      <c r="CS21" s="6"/>
      <c r="CT21" s="7"/>
      <c r="CU21" s="7"/>
      <c r="CV21" s="8"/>
      <c r="CW21" s="7"/>
      <c r="CX21" s="9"/>
      <c r="CY21" s="9"/>
      <c r="CZ21" s="6"/>
      <c r="DA21" s="7"/>
      <c r="DB21" s="7"/>
      <c r="DC21" s="8"/>
      <c r="DD21" s="7"/>
      <c r="DE21" s="9"/>
      <c r="DF21" s="9"/>
      <c r="DG21" s="6"/>
      <c r="DH21" s="7"/>
      <c r="DI21" s="7"/>
      <c r="DJ21" s="8"/>
      <c r="DK21" s="7"/>
      <c r="DL21" s="9"/>
      <c r="DM21" s="9"/>
      <c r="DN21" s="6"/>
      <c r="DO21" s="7"/>
      <c r="DP21" s="7"/>
      <c r="DQ21" s="8"/>
      <c r="DR21" s="7"/>
      <c r="DS21" s="9"/>
      <c r="DT21" s="9"/>
      <c r="DU21" s="6"/>
      <c r="DV21" s="7"/>
      <c r="DW21" s="7"/>
      <c r="DX21" s="8"/>
      <c r="DY21" s="7"/>
      <c r="DZ21" s="9"/>
      <c r="EA21" s="9"/>
      <c r="EB21" s="6"/>
      <c r="EC21" s="7"/>
      <c r="ED21" s="7"/>
      <c r="EE21" s="8"/>
      <c r="EF21" s="7"/>
      <c r="EG21" s="9"/>
      <c r="EH21" s="9"/>
      <c r="EI21" s="6"/>
      <c r="EJ21" s="7"/>
      <c r="EK21" s="7"/>
      <c r="EL21" s="8"/>
      <c r="EM21" s="7"/>
      <c r="EN21" s="9"/>
      <c r="EO21" s="9"/>
      <c r="EP21" s="6"/>
      <c r="EQ21" s="7"/>
      <c r="ER21" s="7"/>
      <c r="ES21" s="8"/>
      <c r="ET21" s="7"/>
      <c r="EU21" s="9"/>
      <c r="EV21" s="9"/>
      <c r="EW21" s="6"/>
      <c r="EX21" s="7"/>
      <c r="EY21" s="7"/>
      <c r="EZ21" s="8"/>
      <c r="FA21" s="7"/>
      <c r="FB21" s="9"/>
      <c r="FC21" s="9"/>
      <c r="FD21" s="6"/>
      <c r="FE21" s="7"/>
      <c r="FF21" s="7"/>
      <c r="FG21" s="8"/>
      <c r="FH21" s="7"/>
      <c r="FI21" s="9"/>
      <c r="FJ21" s="9"/>
      <c r="FK21" s="6"/>
      <c r="FL21" s="7"/>
      <c r="FM21" s="7"/>
      <c r="FN21" s="8"/>
      <c r="FO21" s="7"/>
      <c r="FP21" s="9"/>
      <c r="FQ21" s="9"/>
    </row>
    <row r="22" spans="1:173" s="75" customFormat="1" ht="94.5" x14ac:dyDescent="0.2">
      <c r="A22" s="42">
        <f t="shared" si="2"/>
        <v>11</v>
      </c>
      <c r="B22" s="34" t="s">
        <v>22</v>
      </c>
      <c r="C22" s="47">
        <f>'[1]11,12 исп. указат.'!$C$24</f>
        <v>452.50160613568488</v>
      </c>
      <c r="D22" s="47">
        <f t="shared" si="0"/>
        <v>90.500321227136979</v>
      </c>
      <c r="E22" s="47">
        <f t="shared" si="3"/>
        <v>543.0019273628219</v>
      </c>
      <c r="F22" s="52">
        <v>5751</v>
      </c>
      <c r="G22" s="34" t="s">
        <v>12</v>
      </c>
      <c r="H22" s="34" t="s">
        <v>13</v>
      </c>
      <c r="I22" s="38">
        <v>2428</v>
      </c>
      <c r="J22" s="34" t="s">
        <v>400</v>
      </c>
      <c r="K22" s="52">
        <v>9910050011</v>
      </c>
      <c r="L22" s="34" t="s">
        <v>313</v>
      </c>
      <c r="M22" s="24">
        <f>E22/'[2]2015'!E22-1</f>
        <v>0.24256733950302478</v>
      </c>
      <c r="N22" s="5" t="b">
        <f>B22='[2]2015'!B22</f>
        <v>1</v>
      </c>
      <c r="O22" s="7"/>
      <c r="P22" s="8">
        <f>E22*100/'[3]2015'!E22</f>
        <v>124.25673395030248</v>
      </c>
      <c r="Q22" s="46">
        <f>'[1]11,12 исп. указат.'!$C$21</f>
        <v>197.26149950929121</v>
      </c>
      <c r="R22" s="46">
        <f>'[1]11,12 исп. указат.'!$C$18</f>
        <v>151.27415606540737</v>
      </c>
      <c r="S22" s="5">
        <f t="shared" si="1"/>
        <v>0.76687116564417179</v>
      </c>
      <c r="T22" s="9"/>
      <c r="U22" s="7"/>
      <c r="V22" s="7"/>
      <c r="W22" s="8"/>
      <c r="X22" s="7"/>
      <c r="Y22" s="9"/>
      <c r="Z22" s="9"/>
      <c r="AA22" s="6"/>
      <c r="AB22" s="7"/>
      <c r="AC22" s="7"/>
      <c r="AD22" s="8"/>
      <c r="AE22" s="7"/>
      <c r="AF22" s="9"/>
      <c r="AG22" s="9"/>
      <c r="AH22" s="6"/>
      <c r="AI22" s="7"/>
      <c r="AJ22" s="7"/>
      <c r="AK22" s="8"/>
      <c r="AL22" s="7"/>
      <c r="AM22" s="9"/>
      <c r="AN22" s="9"/>
      <c r="AO22" s="6"/>
      <c r="AP22" s="7"/>
      <c r="AQ22" s="7"/>
      <c r="AR22" s="8"/>
      <c r="AS22" s="7"/>
      <c r="AT22" s="9"/>
      <c r="AU22" s="9"/>
      <c r="AV22" s="6"/>
      <c r="AW22" s="7"/>
      <c r="AX22" s="7"/>
      <c r="AY22" s="8"/>
      <c r="AZ22" s="7"/>
      <c r="BA22" s="9"/>
      <c r="BB22" s="9"/>
      <c r="BC22" s="6"/>
      <c r="BD22" s="7"/>
      <c r="BE22" s="7"/>
      <c r="BF22" s="8"/>
      <c r="BG22" s="7"/>
      <c r="BH22" s="9"/>
      <c r="BI22" s="9"/>
      <c r="BJ22" s="6"/>
      <c r="BK22" s="7"/>
      <c r="BL22" s="7"/>
      <c r="BM22" s="8"/>
      <c r="BN22" s="7"/>
      <c r="BO22" s="9"/>
      <c r="BP22" s="9"/>
      <c r="BQ22" s="6"/>
      <c r="BR22" s="7"/>
      <c r="BS22" s="7"/>
      <c r="BT22" s="8"/>
      <c r="BU22" s="7"/>
      <c r="BV22" s="9"/>
      <c r="BW22" s="9"/>
      <c r="BX22" s="6"/>
      <c r="BY22" s="7"/>
      <c r="BZ22" s="7"/>
      <c r="CA22" s="8"/>
      <c r="CB22" s="7"/>
      <c r="CC22" s="9"/>
      <c r="CD22" s="9"/>
      <c r="CE22" s="6"/>
      <c r="CF22" s="7"/>
      <c r="CG22" s="7"/>
      <c r="CH22" s="8"/>
      <c r="CI22" s="7"/>
      <c r="CJ22" s="9"/>
      <c r="CK22" s="9"/>
      <c r="CL22" s="6"/>
      <c r="CM22" s="7"/>
      <c r="CN22" s="7"/>
      <c r="CO22" s="8"/>
      <c r="CP22" s="7"/>
      <c r="CQ22" s="9"/>
      <c r="CR22" s="9"/>
      <c r="CS22" s="6"/>
      <c r="CT22" s="7"/>
      <c r="CU22" s="7"/>
      <c r="CV22" s="8"/>
      <c r="CW22" s="7"/>
      <c r="CX22" s="9"/>
      <c r="CY22" s="9"/>
      <c r="CZ22" s="6"/>
      <c r="DA22" s="7"/>
      <c r="DB22" s="7"/>
      <c r="DC22" s="8"/>
      <c r="DD22" s="7"/>
      <c r="DE22" s="9"/>
      <c r="DF22" s="9"/>
      <c r="DG22" s="6"/>
      <c r="DH22" s="7"/>
      <c r="DI22" s="7"/>
      <c r="DJ22" s="8"/>
      <c r="DK22" s="7"/>
      <c r="DL22" s="9"/>
      <c r="DM22" s="9"/>
      <c r="DN22" s="6"/>
      <c r="DO22" s="7"/>
      <c r="DP22" s="7"/>
      <c r="DQ22" s="8"/>
      <c r="DR22" s="7"/>
      <c r="DS22" s="9"/>
      <c r="DT22" s="9"/>
      <c r="DU22" s="6"/>
      <c r="DV22" s="7"/>
      <c r="DW22" s="7"/>
      <c r="DX22" s="8"/>
      <c r="DY22" s="7"/>
      <c r="DZ22" s="9"/>
      <c r="EA22" s="9"/>
      <c r="EB22" s="6"/>
      <c r="EC22" s="7"/>
      <c r="ED22" s="7"/>
      <c r="EE22" s="8"/>
      <c r="EF22" s="7"/>
      <c r="EG22" s="9"/>
      <c r="EH22" s="9"/>
      <c r="EI22" s="6"/>
      <c r="EJ22" s="7"/>
      <c r="EK22" s="7"/>
      <c r="EL22" s="8"/>
      <c r="EM22" s="7"/>
      <c r="EN22" s="9"/>
      <c r="EO22" s="9"/>
      <c r="EP22" s="6"/>
      <c r="EQ22" s="7"/>
      <c r="ER22" s="7"/>
      <c r="ES22" s="8"/>
      <c r="ET22" s="7"/>
      <c r="EU22" s="9"/>
      <c r="EV22" s="9"/>
      <c r="EW22" s="6"/>
      <c r="EX22" s="7"/>
      <c r="EY22" s="7"/>
      <c r="EZ22" s="8"/>
      <c r="FA22" s="7"/>
      <c r="FB22" s="9"/>
      <c r="FC22" s="9"/>
      <c r="FD22" s="6"/>
      <c r="FE22" s="7"/>
      <c r="FF22" s="7"/>
      <c r="FG22" s="8"/>
      <c r="FH22" s="7"/>
      <c r="FI22" s="9"/>
      <c r="FJ22" s="9"/>
      <c r="FK22" s="6"/>
      <c r="FL22" s="7"/>
      <c r="FM22" s="7"/>
      <c r="FN22" s="8"/>
      <c r="FO22" s="7"/>
      <c r="FP22" s="9"/>
      <c r="FQ22" s="9"/>
    </row>
    <row r="23" spans="1:173" s="75" customFormat="1" ht="94.5" x14ac:dyDescent="0.2">
      <c r="A23" s="42">
        <f t="shared" si="2"/>
        <v>12</v>
      </c>
      <c r="B23" s="34" t="s">
        <v>23</v>
      </c>
      <c r="C23" s="47">
        <f>'[1]11,12 исп. указат.'!$E$24</f>
        <v>649.17008365111042</v>
      </c>
      <c r="D23" s="47">
        <f t="shared" si="0"/>
        <v>129.83401673022209</v>
      </c>
      <c r="E23" s="47">
        <f t="shared" si="3"/>
        <v>779.00410038133248</v>
      </c>
      <c r="F23" s="52">
        <v>5752</v>
      </c>
      <c r="G23" s="34" t="s">
        <v>12</v>
      </c>
      <c r="H23" s="34" t="s">
        <v>13</v>
      </c>
      <c r="I23" s="38">
        <v>2428</v>
      </c>
      <c r="J23" s="34" t="s">
        <v>400</v>
      </c>
      <c r="K23" s="52">
        <v>9910050004</v>
      </c>
      <c r="L23" s="34" t="s">
        <v>313</v>
      </c>
      <c r="M23" s="24">
        <f>E23/'[2]2015'!E23-1</f>
        <v>0.2404523891422492</v>
      </c>
      <c r="N23" s="5" t="b">
        <f>B23='[2]2015'!B23</f>
        <v>1</v>
      </c>
      <c r="O23" s="7"/>
      <c r="P23" s="8">
        <f>E23*100/'[3]2015'!E23</f>
        <v>124.04523891422492</v>
      </c>
      <c r="Q23" s="46">
        <f>'[1]11,12 исп. указат.'!$E$21</f>
        <v>283.26401591400912</v>
      </c>
      <c r="R23" s="46">
        <f>'[1]11,12 исп. указат.'!$E$18</f>
        <v>217.22700606902541</v>
      </c>
      <c r="S23" s="5">
        <f t="shared" si="1"/>
        <v>0.76687116564417179</v>
      </c>
      <c r="T23" s="9"/>
      <c r="U23" s="7"/>
      <c r="V23" s="7"/>
      <c r="W23" s="8"/>
      <c r="X23" s="7"/>
      <c r="Y23" s="9"/>
      <c r="Z23" s="9"/>
      <c r="AA23" s="6"/>
      <c r="AB23" s="7"/>
      <c r="AC23" s="7"/>
      <c r="AD23" s="8"/>
      <c r="AE23" s="7"/>
      <c r="AF23" s="9"/>
      <c r="AG23" s="9"/>
      <c r="AH23" s="6"/>
      <c r="AI23" s="7"/>
      <c r="AJ23" s="7"/>
      <c r="AK23" s="8"/>
      <c r="AL23" s="7"/>
      <c r="AM23" s="9"/>
      <c r="AN23" s="9"/>
      <c r="AO23" s="6"/>
      <c r="AP23" s="7"/>
      <c r="AQ23" s="7"/>
      <c r="AR23" s="8"/>
      <c r="AS23" s="7"/>
      <c r="AT23" s="9"/>
      <c r="AU23" s="9"/>
      <c r="AV23" s="6"/>
      <c r="AW23" s="7"/>
      <c r="AX23" s="7"/>
      <c r="AY23" s="8"/>
      <c r="AZ23" s="7"/>
      <c r="BA23" s="9"/>
      <c r="BB23" s="9"/>
      <c r="BC23" s="6"/>
      <c r="BD23" s="7"/>
      <c r="BE23" s="7"/>
      <c r="BF23" s="8"/>
      <c r="BG23" s="7"/>
      <c r="BH23" s="9"/>
      <c r="BI23" s="9"/>
      <c r="BJ23" s="6"/>
      <c r="BK23" s="7"/>
      <c r="BL23" s="7"/>
      <c r="BM23" s="8"/>
      <c r="BN23" s="7"/>
      <c r="BO23" s="9"/>
      <c r="BP23" s="9"/>
      <c r="BQ23" s="6"/>
      <c r="BR23" s="7"/>
      <c r="BS23" s="7"/>
      <c r="BT23" s="8"/>
      <c r="BU23" s="7"/>
      <c r="BV23" s="9"/>
      <c r="BW23" s="9"/>
      <c r="BX23" s="6"/>
      <c r="BY23" s="7"/>
      <c r="BZ23" s="7"/>
      <c r="CA23" s="8"/>
      <c r="CB23" s="7"/>
      <c r="CC23" s="9"/>
      <c r="CD23" s="9"/>
      <c r="CE23" s="6"/>
      <c r="CF23" s="7"/>
      <c r="CG23" s="7"/>
      <c r="CH23" s="8"/>
      <c r="CI23" s="7"/>
      <c r="CJ23" s="9"/>
      <c r="CK23" s="9"/>
      <c r="CL23" s="6"/>
      <c r="CM23" s="7"/>
      <c r="CN23" s="7"/>
      <c r="CO23" s="8"/>
      <c r="CP23" s="7"/>
      <c r="CQ23" s="9"/>
      <c r="CR23" s="9"/>
      <c r="CS23" s="6"/>
      <c r="CT23" s="7"/>
      <c r="CU23" s="7"/>
      <c r="CV23" s="8"/>
      <c r="CW23" s="7"/>
      <c r="CX23" s="9"/>
      <c r="CY23" s="9"/>
      <c r="CZ23" s="6"/>
      <c r="DA23" s="7"/>
      <c r="DB23" s="7"/>
      <c r="DC23" s="8"/>
      <c r="DD23" s="7"/>
      <c r="DE23" s="9"/>
      <c r="DF23" s="9"/>
      <c r="DG23" s="6"/>
      <c r="DH23" s="7"/>
      <c r="DI23" s="7"/>
      <c r="DJ23" s="8"/>
      <c r="DK23" s="7"/>
      <c r="DL23" s="9"/>
      <c r="DM23" s="9"/>
      <c r="DN23" s="6"/>
      <c r="DO23" s="7"/>
      <c r="DP23" s="7"/>
      <c r="DQ23" s="8"/>
      <c r="DR23" s="7"/>
      <c r="DS23" s="9"/>
      <c r="DT23" s="9"/>
      <c r="DU23" s="6"/>
      <c r="DV23" s="7"/>
      <c r="DW23" s="7"/>
      <c r="DX23" s="8"/>
      <c r="DY23" s="7"/>
      <c r="DZ23" s="9"/>
      <c r="EA23" s="9"/>
      <c r="EB23" s="6"/>
      <c r="EC23" s="7"/>
      <c r="ED23" s="7"/>
      <c r="EE23" s="8"/>
      <c r="EF23" s="7"/>
      <c r="EG23" s="9"/>
      <c r="EH23" s="9"/>
      <c r="EI23" s="6"/>
      <c r="EJ23" s="7"/>
      <c r="EK23" s="7"/>
      <c r="EL23" s="8"/>
      <c r="EM23" s="7"/>
      <c r="EN23" s="9"/>
      <c r="EO23" s="9"/>
      <c r="EP23" s="6"/>
      <c r="EQ23" s="7"/>
      <c r="ER23" s="7"/>
      <c r="ES23" s="8"/>
      <c r="ET23" s="7"/>
      <c r="EU23" s="9"/>
      <c r="EV23" s="9"/>
      <c r="EW23" s="6"/>
      <c r="EX23" s="7"/>
      <c r="EY23" s="7"/>
      <c r="EZ23" s="8"/>
      <c r="FA23" s="7"/>
      <c r="FB23" s="9"/>
      <c r="FC23" s="9"/>
      <c r="FD23" s="6"/>
      <c r="FE23" s="7"/>
      <c r="FF23" s="7"/>
      <c r="FG23" s="8"/>
      <c r="FH23" s="7"/>
      <c r="FI23" s="9"/>
      <c r="FJ23" s="9"/>
      <c r="FK23" s="6"/>
      <c r="FL23" s="7"/>
      <c r="FM23" s="7"/>
      <c r="FN23" s="8"/>
      <c r="FO23" s="7"/>
      <c r="FP23" s="9"/>
      <c r="FQ23" s="9"/>
    </row>
    <row r="24" spans="1:173" s="75" customFormat="1" ht="94.5" x14ac:dyDescent="0.2">
      <c r="A24" s="42">
        <f t="shared" si="2"/>
        <v>13</v>
      </c>
      <c r="B24" s="34" t="s">
        <v>24</v>
      </c>
      <c r="C24" s="47">
        <f>'[1]13 исп. указ. напряж.'!$C$23</f>
        <v>649.17008365111042</v>
      </c>
      <c r="D24" s="47">
        <f t="shared" si="0"/>
        <v>129.83401673022209</v>
      </c>
      <c r="E24" s="47">
        <f t="shared" si="3"/>
        <v>779.00410038133248</v>
      </c>
      <c r="F24" s="52">
        <v>5753</v>
      </c>
      <c r="G24" s="34" t="s">
        <v>12</v>
      </c>
      <c r="H24" s="34" t="s">
        <v>13</v>
      </c>
      <c r="I24" s="38">
        <v>2428</v>
      </c>
      <c r="J24" s="34" t="s">
        <v>400</v>
      </c>
      <c r="K24" s="52">
        <v>9910050008</v>
      </c>
      <c r="L24" s="34" t="s">
        <v>313</v>
      </c>
      <c r="M24" s="24">
        <f>E24/'[2]2015'!E24-1</f>
        <v>0.24045238914224942</v>
      </c>
      <c r="N24" s="5" t="b">
        <f>B24='[2]2015'!B24</f>
        <v>1</v>
      </c>
      <c r="O24" s="7"/>
      <c r="P24" s="8">
        <f>E24*100/'[3]2015'!E24</f>
        <v>124.04523891422495</v>
      </c>
      <c r="Q24" s="46">
        <f>'[1]13 исп. указ. напряж.'!$C$20</f>
        <v>283.26401591400912</v>
      </c>
      <c r="R24" s="46">
        <f>'[1]13 исп. указ. напряж.'!$C$17</f>
        <v>217.22700606902541</v>
      </c>
      <c r="S24" s="5">
        <f t="shared" si="1"/>
        <v>0.76687116564417179</v>
      </c>
      <c r="T24" s="9"/>
      <c r="U24" s="7"/>
      <c r="V24" s="7"/>
      <c r="W24" s="8"/>
      <c r="X24" s="7"/>
      <c r="Y24" s="9"/>
      <c r="Z24" s="9"/>
      <c r="AA24" s="6"/>
      <c r="AB24" s="7"/>
      <c r="AC24" s="7"/>
      <c r="AD24" s="8"/>
      <c r="AE24" s="7"/>
      <c r="AF24" s="9"/>
      <c r="AG24" s="9"/>
      <c r="AH24" s="6"/>
      <c r="AI24" s="7"/>
      <c r="AJ24" s="7"/>
      <c r="AK24" s="8"/>
      <c r="AL24" s="7"/>
      <c r="AM24" s="9"/>
      <c r="AN24" s="9"/>
      <c r="AO24" s="6"/>
      <c r="AP24" s="7"/>
      <c r="AQ24" s="7"/>
      <c r="AR24" s="8"/>
      <c r="AS24" s="7"/>
      <c r="AT24" s="9"/>
      <c r="AU24" s="9"/>
      <c r="AV24" s="6"/>
      <c r="AW24" s="7"/>
      <c r="AX24" s="7"/>
      <c r="AY24" s="8"/>
      <c r="AZ24" s="7"/>
      <c r="BA24" s="9"/>
      <c r="BB24" s="9"/>
      <c r="BC24" s="6"/>
      <c r="BD24" s="7"/>
      <c r="BE24" s="7"/>
      <c r="BF24" s="8"/>
      <c r="BG24" s="7"/>
      <c r="BH24" s="9"/>
      <c r="BI24" s="9"/>
      <c r="BJ24" s="6"/>
      <c r="BK24" s="7"/>
      <c r="BL24" s="7"/>
      <c r="BM24" s="8"/>
      <c r="BN24" s="7"/>
      <c r="BO24" s="9"/>
      <c r="BP24" s="9"/>
      <c r="BQ24" s="6"/>
      <c r="BR24" s="7"/>
      <c r="BS24" s="7"/>
      <c r="BT24" s="8"/>
      <c r="BU24" s="7"/>
      <c r="BV24" s="9"/>
      <c r="BW24" s="9"/>
      <c r="BX24" s="6"/>
      <c r="BY24" s="7"/>
      <c r="BZ24" s="7"/>
      <c r="CA24" s="8"/>
      <c r="CB24" s="7"/>
      <c r="CC24" s="9"/>
      <c r="CD24" s="9"/>
      <c r="CE24" s="6"/>
      <c r="CF24" s="7"/>
      <c r="CG24" s="7"/>
      <c r="CH24" s="8"/>
      <c r="CI24" s="7"/>
      <c r="CJ24" s="9"/>
      <c r="CK24" s="9"/>
      <c r="CL24" s="6"/>
      <c r="CM24" s="7"/>
      <c r="CN24" s="7"/>
      <c r="CO24" s="8"/>
      <c r="CP24" s="7"/>
      <c r="CQ24" s="9"/>
      <c r="CR24" s="9"/>
      <c r="CS24" s="6"/>
      <c r="CT24" s="7"/>
      <c r="CU24" s="7"/>
      <c r="CV24" s="8"/>
      <c r="CW24" s="7"/>
      <c r="CX24" s="9"/>
      <c r="CY24" s="9"/>
      <c r="CZ24" s="6"/>
      <c r="DA24" s="7"/>
      <c r="DB24" s="7"/>
      <c r="DC24" s="8"/>
      <c r="DD24" s="7"/>
      <c r="DE24" s="9"/>
      <c r="DF24" s="9"/>
      <c r="DG24" s="6"/>
      <c r="DH24" s="7"/>
      <c r="DI24" s="7"/>
      <c r="DJ24" s="8"/>
      <c r="DK24" s="7"/>
      <c r="DL24" s="9"/>
      <c r="DM24" s="9"/>
      <c r="DN24" s="6"/>
      <c r="DO24" s="7"/>
      <c r="DP24" s="7"/>
      <c r="DQ24" s="8"/>
      <c r="DR24" s="7"/>
      <c r="DS24" s="9"/>
      <c r="DT24" s="9"/>
      <c r="DU24" s="6"/>
      <c r="DV24" s="7"/>
      <c r="DW24" s="7"/>
      <c r="DX24" s="8"/>
      <c r="DY24" s="7"/>
      <c r="DZ24" s="9"/>
      <c r="EA24" s="9"/>
      <c r="EB24" s="6"/>
      <c r="EC24" s="7"/>
      <c r="ED24" s="7"/>
      <c r="EE24" s="8"/>
      <c r="EF24" s="7"/>
      <c r="EG24" s="9"/>
      <c r="EH24" s="9"/>
      <c r="EI24" s="6"/>
      <c r="EJ24" s="7"/>
      <c r="EK24" s="7"/>
      <c r="EL24" s="8"/>
      <c r="EM24" s="7"/>
      <c r="EN24" s="9"/>
      <c r="EO24" s="9"/>
      <c r="EP24" s="6"/>
      <c r="EQ24" s="7"/>
      <c r="ER24" s="7"/>
      <c r="ES24" s="8"/>
      <c r="ET24" s="7"/>
      <c r="EU24" s="9"/>
      <c r="EV24" s="9"/>
      <c r="EW24" s="6"/>
      <c r="EX24" s="7"/>
      <c r="EY24" s="7"/>
      <c r="EZ24" s="8"/>
      <c r="FA24" s="7"/>
      <c r="FB24" s="9"/>
      <c r="FC24" s="9"/>
      <c r="FD24" s="6"/>
      <c r="FE24" s="7"/>
      <c r="FF24" s="7"/>
      <c r="FG24" s="8"/>
      <c r="FH24" s="7"/>
      <c r="FI24" s="9"/>
      <c r="FJ24" s="9"/>
      <c r="FK24" s="6"/>
      <c r="FL24" s="7"/>
      <c r="FM24" s="7"/>
      <c r="FN24" s="8"/>
      <c r="FO24" s="7"/>
      <c r="FP24" s="9"/>
      <c r="FQ24" s="9"/>
    </row>
    <row r="25" spans="1:173" s="75" customFormat="1" ht="94.5" x14ac:dyDescent="0.2">
      <c r="A25" s="42">
        <f t="shared" si="2"/>
        <v>14</v>
      </c>
      <c r="B25" s="34" t="s">
        <v>25</v>
      </c>
      <c r="C25" s="47">
        <f>'[1]14 исп.инструм.'!$C$23</f>
        <v>253.33248639525934</v>
      </c>
      <c r="D25" s="47">
        <f t="shared" si="0"/>
        <v>50.666497279051868</v>
      </c>
      <c r="E25" s="47">
        <f t="shared" si="3"/>
        <v>303.99898367431121</v>
      </c>
      <c r="F25" s="52">
        <v>5754</v>
      </c>
      <c r="G25" s="34" t="s">
        <v>12</v>
      </c>
      <c r="H25" s="34" t="s">
        <v>13</v>
      </c>
      <c r="I25" s="38">
        <v>2428</v>
      </c>
      <c r="J25" s="34" t="s">
        <v>400</v>
      </c>
      <c r="K25" s="52">
        <v>9910050005</v>
      </c>
      <c r="L25" s="34" t="s">
        <v>313</v>
      </c>
      <c r="M25" s="24">
        <f>E25/'[2]2015'!E25-1</f>
        <v>0.23576822631833827</v>
      </c>
      <c r="N25" s="5" t="b">
        <f>B25='[2]2015'!B25</f>
        <v>1</v>
      </c>
      <c r="O25" s="7"/>
      <c r="P25" s="8">
        <f>E25*100/'[3]2015'!E25</f>
        <v>123.57682263183382</v>
      </c>
      <c r="Q25" s="46">
        <f>'[1]14 исп.инструм.'!$C$20</f>
        <v>111.2589831045733</v>
      </c>
      <c r="R25" s="46">
        <f>'[1]14 исп.инструм.'!$C$17</f>
        <v>85.321306061789343</v>
      </c>
      <c r="S25" s="5">
        <f t="shared" si="1"/>
        <v>0.76687116564417179</v>
      </c>
      <c r="T25" s="9"/>
      <c r="U25" s="7"/>
      <c r="V25" s="7"/>
      <c r="W25" s="8"/>
      <c r="X25" s="7"/>
      <c r="Y25" s="9"/>
      <c r="Z25" s="9"/>
      <c r="AA25" s="6"/>
      <c r="AB25" s="7"/>
      <c r="AC25" s="7"/>
      <c r="AD25" s="8"/>
      <c r="AE25" s="7"/>
      <c r="AF25" s="9"/>
      <c r="AG25" s="9"/>
      <c r="AH25" s="6"/>
      <c r="AI25" s="7"/>
      <c r="AJ25" s="7"/>
      <c r="AK25" s="8"/>
      <c r="AL25" s="7"/>
      <c r="AM25" s="9"/>
      <c r="AN25" s="9"/>
      <c r="AO25" s="6"/>
      <c r="AP25" s="7"/>
      <c r="AQ25" s="7"/>
      <c r="AR25" s="8"/>
      <c r="AS25" s="7"/>
      <c r="AT25" s="9"/>
      <c r="AU25" s="9"/>
      <c r="AV25" s="6"/>
      <c r="AW25" s="7"/>
      <c r="AX25" s="7"/>
      <c r="AY25" s="8"/>
      <c r="AZ25" s="7"/>
      <c r="BA25" s="9"/>
      <c r="BB25" s="9"/>
      <c r="BC25" s="6"/>
      <c r="BD25" s="7"/>
      <c r="BE25" s="7"/>
      <c r="BF25" s="8"/>
      <c r="BG25" s="7"/>
      <c r="BH25" s="9"/>
      <c r="BI25" s="9"/>
      <c r="BJ25" s="6"/>
      <c r="BK25" s="7"/>
      <c r="BL25" s="7"/>
      <c r="BM25" s="8"/>
      <c r="BN25" s="7"/>
      <c r="BO25" s="9"/>
      <c r="BP25" s="9"/>
      <c r="BQ25" s="6"/>
      <c r="BR25" s="7"/>
      <c r="BS25" s="7"/>
      <c r="BT25" s="8"/>
      <c r="BU25" s="7"/>
      <c r="BV25" s="9"/>
      <c r="BW25" s="9"/>
      <c r="BX25" s="6"/>
      <c r="BY25" s="7"/>
      <c r="BZ25" s="7"/>
      <c r="CA25" s="8"/>
      <c r="CB25" s="7"/>
      <c r="CC25" s="9"/>
      <c r="CD25" s="9"/>
      <c r="CE25" s="6"/>
      <c r="CF25" s="7"/>
      <c r="CG25" s="7"/>
      <c r="CH25" s="8"/>
      <c r="CI25" s="7"/>
      <c r="CJ25" s="9"/>
      <c r="CK25" s="9"/>
      <c r="CL25" s="6"/>
      <c r="CM25" s="7"/>
      <c r="CN25" s="7"/>
      <c r="CO25" s="8"/>
      <c r="CP25" s="7"/>
      <c r="CQ25" s="9"/>
      <c r="CR25" s="9"/>
      <c r="CS25" s="6"/>
      <c r="CT25" s="7"/>
      <c r="CU25" s="7"/>
      <c r="CV25" s="8"/>
      <c r="CW25" s="7"/>
      <c r="CX25" s="9"/>
      <c r="CY25" s="9"/>
      <c r="CZ25" s="6"/>
      <c r="DA25" s="7"/>
      <c r="DB25" s="7"/>
      <c r="DC25" s="8"/>
      <c r="DD25" s="7"/>
      <c r="DE25" s="9"/>
      <c r="DF25" s="9"/>
      <c r="DG25" s="6"/>
      <c r="DH25" s="7"/>
      <c r="DI25" s="7"/>
      <c r="DJ25" s="8"/>
      <c r="DK25" s="7"/>
      <c r="DL25" s="9"/>
      <c r="DM25" s="9"/>
      <c r="DN25" s="6"/>
      <c r="DO25" s="7"/>
      <c r="DP25" s="7"/>
      <c r="DQ25" s="8"/>
      <c r="DR25" s="7"/>
      <c r="DS25" s="9"/>
      <c r="DT25" s="9"/>
      <c r="DU25" s="6"/>
      <c r="DV25" s="7"/>
      <c r="DW25" s="7"/>
      <c r="DX25" s="8"/>
      <c r="DY25" s="7"/>
      <c r="DZ25" s="9"/>
      <c r="EA25" s="9"/>
      <c r="EB25" s="6"/>
      <c r="EC25" s="7"/>
      <c r="ED25" s="7"/>
      <c r="EE25" s="8"/>
      <c r="EF25" s="7"/>
      <c r="EG25" s="9"/>
      <c r="EH25" s="9"/>
      <c r="EI25" s="6"/>
      <c r="EJ25" s="7"/>
      <c r="EK25" s="7"/>
      <c r="EL25" s="8"/>
      <c r="EM25" s="7"/>
      <c r="EN25" s="9"/>
      <c r="EO25" s="9"/>
      <c r="EP25" s="6"/>
      <c r="EQ25" s="7"/>
      <c r="ER25" s="7"/>
      <c r="ES25" s="8"/>
      <c r="ET25" s="7"/>
      <c r="EU25" s="9"/>
      <c r="EV25" s="9"/>
      <c r="EW25" s="6"/>
      <c r="EX25" s="7"/>
      <c r="EY25" s="7"/>
      <c r="EZ25" s="8"/>
      <c r="FA25" s="7"/>
      <c r="FB25" s="9"/>
      <c r="FC25" s="9"/>
      <c r="FD25" s="6"/>
      <c r="FE25" s="7"/>
      <c r="FF25" s="7"/>
      <c r="FG25" s="8"/>
      <c r="FH25" s="7"/>
      <c r="FI25" s="9"/>
      <c r="FJ25" s="9"/>
      <c r="FK25" s="6"/>
      <c r="FL25" s="7"/>
      <c r="FM25" s="7"/>
      <c r="FN25" s="8"/>
      <c r="FO25" s="7"/>
      <c r="FP25" s="9"/>
      <c r="FQ25" s="9"/>
    </row>
    <row r="26" spans="1:173" s="75" customFormat="1" ht="94.5" x14ac:dyDescent="0.2">
      <c r="A26" s="42">
        <f t="shared" si="2"/>
        <v>15</v>
      </c>
      <c r="B26" s="34" t="s">
        <v>26</v>
      </c>
      <c r="C26" s="47">
        <f>'[1]15,16 исп.клещей'!$C$24</f>
        <v>394.16572708911059</v>
      </c>
      <c r="D26" s="47">
        <f t="shared" si="0"/>
        <v>78.833145417822124</v>
      </c>
      <c r="E26" s="47">
        <f t="shared" si="3"/>
        <v>472.99887250693268</v>
      </c>
      <c r="F26" s="52">
        <v>5755</v>
      </c>
      <c r="G26" s="34" t="s">
        <v>12</v>
      </c>
      <c r="H26" s="34" t="s">
        <v>13</v>
      </c>
      <c r="I26" s="38">
        <v>2428</v>
      </c>
      <c r="J26" s="34" t="s">
        <v>400</v>
      </c>
      <c r="K26" s="52">
        <v>9910050012</v>
      </c>
      <c r="L26" s="34" t="s">
        <v>313</v>
      </c>
      <c r="M26" s="24">
        <f>E26/'[2]2015'!E26-1</f>
        <v>0.23821694373542557</v>
      </c>
      <c r="N26" s="5" t="b">
        <f>B26='[2]2015'!B26</f>
        <v>1</v>
      </c>
      <c r="O26" s="7"/>
      <c r="P26" s="8">
        <f>E26*100/'[3]2015'!E26</f>
        <v>123.82169437354254</v>
      </c>
      <c r="Q26" s="46">
        <f>'[1]15,16 исп.клещей'!$C$21</f>
        <v>172.00401365444395</v>
      </c>
      <c r="R26" s="46">
        <f>'[1]15,16 исп.клещей'!$C$18</f>
        <v>131.90491844665948</v>
      </c>
      <c r="S26" s="5">
        <f t="shared" si="1"/>
        <v>0.76687116564417179</v>
      </c>
      <c r="T26" s="9"/>
      <c r="U26" s="7"/>
      <c r="V26" s="7"/>
      <c r="W26" s="8"/>
      <c r="X26" s="7"/>
      <c r="Y26" s="9"/>
      <c r="Z26" s="9"/>
      <c r="AA26" s="6"/>
      <c r="AB26" s="7"/>
      <c r="AC26" s="7"/>
      <c r="AD26" s="8"/>
      <c r="AE26" s="7"/>
      <c r="AF26" s="9"/>
      <c r="AG26" s="9"/>
      <c r="AH26" s="6"/>
      <c r="AI26" s="7"/>
      <c r="AJ26" s="7"/>
      <c r="AK26" s="8"/>
      <c r="AL26" s="7"/>
      <c r="AM26" s="9"/>
      <c r="AN26" s="9"/>
      <c r="AO26" s="6"/>
      <c r="AP26" s="7"/>
      <c r="AQ26" s="7"/>
      <c r="AR26" s="8"/>
      <c r="AS26" s="7"/>
      <c r="AT26" s="9"/>
      <c r="AU26" s="9"/>
      <c r="AV26" s="6"/>
      <c r="AW26" s="7"/>
      <c r="AX26" s="7"/>
      <c r="AY26" s="8"/>
      <c r="AZ26" s="7"/>
      <c r="BA26" s="9"/>
      <c r="BB26" s="9"/>
      <c r="BC26" s="6"/>
      <c r="BD26" s="7"/>
      <c r="BE26" s="7"/>
      <c r="BF26" s="8"/>
      <c r="BG26" s="7"/>
      <c r="BH26" s="9"/>
      <c r="BI26" s="9"/>
      <c r="BJ26" s="6"/>
      <c r="BK26" s="7"/>
      <c r="BL26" s="7"/>
      <c r="BM26" s="8"/>
      <c r="BN26" s="7"/>
      <c r="BO26" s="9"/>
      <c r="BP26" s="9"/>
      <c r="BQ26" s="6"/>
      <c r="BR26" s="7"/>
      <c r="BS26" s="7"/>
      <c r="BT26" s="8"/>
      <c r="BU26" s="7"/>
      <c r="BV26" s="9"/>
      <c r="BW26" s="9"/>
      <c r="BX26" s="6"/>
      <c r="BY26" s="7"/>
      <c r="BZ26" s="7"/>
      <c r="CA26" s="8"/>
      <c r="CB26" s="7"/>
      <c r="CC26" s="9"/>
      <c r="CD26" s="9"/>
      <c r="CE26" s="6"/>
      <c r="CF26" s="7"/>
      <c r="CG26" s="7"/>
      <c r="CH26" s="8"/>
      <c r="CI26" s="7"/>
      <c r="CJ26" s="9"/>
      <c r="CK26" s="9"/>
      <c r="CL26" s="6"/>
      <c r="CM26" s="7"/>
      <c r="CN26" s="7"/>
      <c r="CO26" s="8"/>
      <c r="CP26" s="7"/>
      <c r="CQ26" s="9"/>
      <c r="CR26" s="9"/>
      <c r="CS26" s="6"/>
      <c r="CT26" s="7"/>
      <c r="CU26" s="7"/>
      <c r="CV26" s="8"/>
      <c r="CW26" s="7"/>
      <c r="CX26" s="9"/>
      <c r="CY26" s="9"/>
      <c r="CZ26" s="6"/>
      <c r="DA26" s="7"/>
      <c r="DB26" s="7"/>
      <c r="DC26" s="8"/>
      <c r="DD26" s="7"/>
      <c r="DE26" s="9"/>
      <c r="DF26" s="9"/>
      <c r="DG26" s="6"/>
      <c r="DH26" s="7"/>
      <c r="DI26" s="7"/>
      <c r="DJ26" s="8"/>
      <c r="DK26" s="7"/>
      <c r="DL26" s="9"/>
      <c r="DM26" s="9"/>
      <c r="DN26" s="6"/>
      <c r="DO26" s="7"/>
      <c r="DP26" s="7"/>
      <c r="DQ26" s="8"/>
      <c r="DR26" s="7"/>
      <c r="DS26" s="9"/>
      <c r="DT26" s="9"/>
      <c r="DU26" s="6"/>
      <c r="DV26" s="7"/>
      <c r="DW26" s="7"/>
      <c r="DX26" s="8"/>
      <c r="DY26" s="7"/>
      <c r="DZ26" s="9"/>
      <c r="EA26" s="9"/>
      <c r="EB26" s="6"/>
      <c r="EC26" s="7"/>
      <c r="ED26" s="7"/>
      <c r="EE26" s="8"/>
      <c r="EF26" s="7"/>
      <c r="EG26" s="9"/>
      <c r="EH26" s="9"/>
      <c r="EI26" s="6"/>
      <c r="EJ26" s="7"/>
      <c r="EK26" s="7"/>
      <c r="EL26" s="8"/>
      <c r="EM26" s="7"/>
      <c r="EN26" s="9"/>
      <c r="EO26" s="9"/>
      <c r="EP26" s="6"/>
      <c r="EQ26" s="7"/>
      <c r="ER26" s="7"/>
      <c r="ES26" s="8"/>
      <c r="ET26" s="7"/>
      <c r="EU26" s="9"/>
      <c r="EV26" s="9"/>
      <c r="EW26" s="6"/>
      <c r="EX26" s="7"/>
      <c r="EY26" s="7"/>
      <c r="EZ26" s="8"/>
      <c r="FA26" s="7"/>
      <c r="FB26" s="9"/>
      <c r="FC26" s="9"/>
      <c r="FD26" s="6"/>
      <c r="FE26" s="7"/>
      <c r="FF26" s="7"/>
      <c r="FG26" s="8"/>
      <c r="FH26" s="7"/>
      <c r="FI26" s="9"/>
      <c r="FJ26" s="9"/>
      <c r="FK26" s="6"/>
      <c r="FL26" s="7"/>
      <c r="FM26" s="7"/>
      <c r="FN26" s="8"/>
      <c r="FO26" s="7"/>
      <c r="FP26" s="9"/>
      <c r="FQ26" s="9"/>
    </row>
    <row r="27" spans="1:173" s="75" customFormat="1" ht="94.5" x14ac:dyDescent="0.2">
      <c r="A27" s="42">
        <f t="shared" si="2"/>
        <v>16</v>
      </c>
      <c r="B27" s="34" t="s">
        <v>27</v>
      </c>
      <c r="C27" s="47">
        <f>'[1]15,16 исп.клещей'!$E$24</f>
        <v>522.50278125194029</v>
      </c>
      <c r="D27" s="47">
        <f t="shared" si="0"/>
        <v>104.50055625038806</v>
      </c>
      <c r="E27" s="47">
        <f t="shared" si="3"/>
        <v>627.00333750232835</v>
      </c>
      <c r="F27" s="52">
        <v>5756</v>
      </c>
      <c r="G27" s="34" t="s">
        <v>12</v>
      </c>
      <c r="H27" s="34" t="s">
        <v>13</v>
      </c>
      <c r="I27" s="38">
        <v>2428</v>
      </c>
      <c r="J27" s="34" t="s">
        <v>400</v>
      </c>
      <c r="K27" s="52">
        <v>9910050002</v>
      </c>
      <c r="L27" s="34" t="s">
        <v>313</v>
      </c>
      <c r="M27" s="24">
        <f>E27/'[2]2015'!E27-1</f>
        <v>0.23913703063701308</v>
      </c>
      <c r="N27" s="5" t="b">
        <f>B27='[2]2015'!B27</f>
        <v>1</v>
      </c>
      <c r="O27" s="7"/>
      <c r="P27" s="8">
        <f>E27*100/'[3]2015'!E27</f>
        <v>123.91370306370131</v>
      </c>
      <c r="Q27" s="46">
        <f>'[1]15,16 исп.клещей'!$E$21</f>
        <v>227.73773896690457</v>
      </c>
      <c r="R27" s="46">
        <f>'[1]15,16 исп.клещей'!$E$18</f>
        <v>174.64550534271822</v>
      </c>
      <c r="S27" s="5">
        <f t="shared" si="1"/>
        <v>0.76687116564417179</v>
      </c>
      <c r="T27" s="9"/>
      <c r="U27" s="7"/>
      <c r="V27" s="7"/>
      <c r="W27" s="8"/>
      <c r="X27" s="7"/>
      <c r="Y27" s="9"/>
      <c r="Z27" s="9"/>
      <c r="AA27" s="6"/>
      <c r="AB27" s="7"/>
      <c r="AC27" s="7"/>
      <c r="AD27" s="8"/>
      <c r="AE27" s="7"/>
      <c r="AF27" s="9"/>
      <c r="AG27" s="9"/>
      <c r="AH27" s="6"/>
      <c r="AI27" s="7"/>
      <c r="AJ27" s="7"/>
      <c r="AK27" s="8"/>
      <c r="AL27" s="7"/>
      <c r="AM27" s="9"/>
      <c r="AN27" s="9"/>
      <c r="AO27" s="6"/>
      <c r="AP27" s="7"/>
      <c r="AQ27" s="7"/>
      <c r="AR27" s="8"/>
      <c r="AS27" s="7"/>
      <c r="AT27" s="9"/>
      <c r="AU27" s="9"/>
      <c r="AV27" s="6"/>
      <c r="AW27" s="7"/>
      <c r="AX27" s="7"/>
      <c r="AY27" s="8"/>
      <c r="AZ27" s="7"/>
      <c r="BA27" s="9"/>
      <c r="BB27" s="9"/>
      <c r="BC27" s="6"/>
      <c r="BD27" s="7"/>
      <c r="BE27" s="7"/>
      <c r="BF27" s="8"/>
      <c r="BG27" s="7"/>
      <c r="BH27" s="9"/>
      <c r="BI27" s="9"/>
      <c r="BJ27" s="6"/>
      <c r="BK27" s="7"/>
      <c r="BL27" s="7"/>
      <c r="BM27" s="8"/>
      <c r="BN27" s="7"/>
      <c r="BO27" s="9"/>
      <c r="BP27" s="9"/>
      <c r="BQ27" s="6"/>
      <c r="BR27" s="7"/>
      <c r="BS27" s="7"/>
      <c r="BT27" s="8"/>
      <c r="BU27" s="7"/>
      <c r="BV27" s="9"/>
      <c r="BW27" s="9"/>
      <c r="BX27" s="6"/>
      <c r="BY27" s="7"/>
      <c r="BZ27" s="7"/>
      <c r="CA27" s="8"/>
      <c r="CB27" s="7"/>
      <c r="CC27" s="9"/>
      <c r="CD27" s="9"/>
      <c r="CE27" s="6"/>
      <c r="CF27" s="7"/>
      <c r="CG27" s="7"/>
      <c r="CH27" s="8"/>
      <c r="CI27" s="7"/>
      <c r="CJ27" s="9"/>
      <c r="CK27" s="9"/>
      <c r="CL27" s="6"/>
      <c r="CM27" s="7"/>
      <c r="CN27" s="7"/>
      <c r="CO27" s="8"/>
      <c r="CP27" s="7"/>
      <c r="CQ27" s="9"/>
      <c r="CR27" s="9"/>
      <c r="CS27" s="6"/>
      <c r="CT27" s="7"/>
      <c r="CU27" s="7"/>
      <c r="CV27" s="8"/>
      <c r="CW27" s="7"/>
      <c r="CX27" s="9"/>
      <c r="CY27" s="9"/>
      <c r="CZ27" s="6"/>
      <c r="DA27" s="7"/>
      <c r="DB27" s="7"/>
      <c r="DC27" s="8"/>
      <c r="DD27" s="7"/>
      <c r="DE27" s="9"/>
      <c r="DF27" s="9"/>
      <c r="DG27" s="6"/>
      <c r="DH27" s="7"/>
      <c r="DI27" s="7"/>
      <c r="DJ27" s="8"/>
      <c r="DK27" s="7"/>
      <c r="DL27" s="9"/>
      <c r="DM27" s="9"/>
      <c r="DN27" s="6"/>
      <c r="DO27" s="7"/>
      <c r="DP27" s="7"/>
      <c r="DQ27" s="8"/>
      <c r="DR27" s="7"/>
      <c r="DS27" s="9"/>
      <c r="DT27" s="9"/>
      <c r="DU27" s="6"/>
      <c r="DV27" s="7"/>
      <c r="DW27" s="7"/>
      <c r="DX27" s="8"/>
      <c r="DY27" s="7"/>
      <c r="DZ27" s="9"/>
      <c r="EA27" s="9"/>
      <c r="EB27" s="6"/>
      <c r="EC27" s="7"/>
      <c r="ED27" s="7"/>
      <c r="EE27" s="8"/>
      <c r="EF27" s="7"/>
      <c r="EG27" s="9"/>
      <c r="EH27" s="9"/>
      <c r="EI27" s="6"/>
      <c r="EJ27" s="7"/>
      <c r="EK27" s="7"/>
      <c r="EL27" s="8"/>
      <c r="EM27" s="7"/>
      <c r="EN27" s="9"/>
      <c r="EO27" s="9"/>
      <c r="EP27" s="6"/>
      <c r="EQ27" s="7"/>
      <c r="ER27" s="7"/>
      <c r="ES27" s="8"/>
      <c r="ET27" s="7"/>
      <c r="EU27" s="9"/>
      <c r="EV27" s="9"/>
      <c r="EW27" s="6"/>
      <c r="EX27" s="7"/>
      <c r="EY27" s="7"/>
      <c r="EZ27" s="8"/>
      <c r="FA27" s="7"/>
      <c r="FB27" s="9"/>
      <c r="FC27" s="9"/>
      <c r="FD27" s="6"/>
      <c r="FE27" s="7"/>
      <c r="FF27" s="7"/>
      <c r="FG27" s="8"/>
      <c r="FH27" s="7"/>
      <c r="FI27" s="9"/>
      <c r="FJ27" s="9"/>
      <c r="FK27" s="6"/>
      <c r="FL27" s="7"/>
      <c r="FM27" s="7"/>
      <c r="FN27" s="8"/>
      <c r="FO27" s="7"/>
      <c r="FP27" s="9"/>
      <c r="FQ27" s="9"/>
    </row>
    <row r="28" spans="1:173" s="75" customFormat="1" ht="94.5" x14ac:dyDescent="0.2">
      <c r="A28" s="42">
        <f t="shared" si="2"/>
        <v>17</v>
      </c>
      <c r="B28" s="34" t="s">
        <v>28</v>
      </c>
      <c r="C28" s="47">
        <f>'[1]17 исп. изол.'!$C$23</f>
        <v>394.16529351424174</v>
      </c>
      <c r="D28" s="47">
        <f t="shared" si="0"/>
        <v>78.833058702848348</v>
      </c>
      <c r="E28" s="47">
        <f t="shared" si="3"/>
        <v>472.99835221709009</v>
      </c>
      <c r="F28" s="52">
        <v>5757</v>
      </c>
      <c r="G28" s="34" t="s">
        <v>12</v>
      </c>
      <c r="H28" s="34" t="s">
        <v>13</v>
      </c>
      <c r="I28" s="38">
        <v>2428</v>
      </c>
      <c r="J28" s="34" t="s">
        <v>400</v>
      </c>
      <c r="K28" s="52">
        <v>9910050009</v>
      </c>
      <c r="L28" s="34" t="s">
        <v>313</v>
      </c>
      <c r="M28" s="24">
        <f>E28/'[2]2015'!E28-1</f>
        <v>0.23821558172013102</v>
      </c>
      <c r="N28" s="5" t="b">
        <f>B28='[2]2015'!B28</f>
        <v>1</v>
      </c>
      <c r="O28" s="7"/>
      <c r="P28" s="8">
        <f>E28*100/'[3]2015'!E28</f>
        <v>123.82155817201311</v>
      </c>
      <c r="Q28" s="46">
        <f>'[1]17 исп. изол.'!$C$20</f>
        <v>172.00592549281893</v>
      </c>
      <c r="R28" s="46">
        <f>'[1]17 исп. изол.'!$C$17</f>
        <v>131.90638458038262</v>
      </c>
      <c r="S28" s="5">
        <f t="shared" si="1"/>
        <v>0.76687116564417179</v>
      </c>
      <c r="T28" s="9"/>
      <c r="U28" s="7"/>
      <c r="V28" s="7"/>
      <c r="W28" s="8"/>
      <c r="X28" s="7"/>
      <c r="Y28" s="9"/>
      <c r="Z28" s="9"/>
      <c r="AA28" s="6"/>
      <c r="AB28" s="7"/>
      <c r="AC28" s="7"/>
      <c r="AD28" s="8"/>
      <c r="AE28" s="7"/>
      <c r="AF28" s="9"/>
      <c r="AG28" s="9"/>
      <c r="AH28" s="6"/>
      <c r="AI28" s="7"/>
      <c r="AJ28" s="7"/>
      <c r="AK28" s="8"/>
      <c r="AL28" s="7"/>
      <c r="AM28" s="9"/>
      <c r="AN28" s="9"/>
      <c r="AO28" s="6"/>
      <c r="AP28" s="7"/>
      <c r="AQ28" s="7"/>
      <c r="AR28" s="8"/>
      <c r="AS28" s="7"/>
      <c r="AT28" s="9"/>
      <c r="AU28" s="9"/>
      <c r="AV28" s="6"/>
      <c r="AW28" s="7"/>
      <c r="AX28" s="7"/>
      <c r="AY28" s="8"/>
      <c r="AZ28" s="7"/>
      <c r="BA28" s="9"/>
      <c r="BB28" s="9"/>
      <c r="BC28" s="6"/>
      <c r="BD28" s="7"/>
      <c r="BE28" s="7"/>
      <c r="BF28" s="8"/>
      <c r="BG28" s="7"/>
      <c r="BH28" s="9"/>
      <c r="BI28" s="9"/>
      <c r="BJ28" s="6"/>
      <c r="BK28" s="7"/>
      <c r="BL28" s="7"/>
      <c r="BM28" s="8"/>
      <c r="BN28" s="7"/>
      <c r="BO28" s="9"/>
      <c r="BP28" s="9"/>
      <c r="BQ28" s="6"/>
      <c r="BR28" s="7"/>
      <c r="BS28" s="7"/>
      <c r="BT28" s="8"/>
      <c r="BU28" s="7"/>
      <c r="BV28" s="9"/>
      <c r="BW28" s="9"/>
      <c r="BX28" s="6"/>
      <c r="BY28" s="7"/>
      <c r="BZ28" s="7"/>
      <c r="CA28" s="8"/>
      <c r="CB28" s="7"/>
      <c r="CC28" s="9"/>
      <c r="CD28" s="9"/>
      <c r="CE28" s="6"/>
      <c r="CF28" s="7"/>
      <c r="CG28" s="7"/>
      <c r="CH28" s="8"/>
      <c r="CI28" s="7"/>
      <c r="CJ28" s="9"/>
      <c r="CK28" s="9"/>
      <c r="CL28" s="6"/>
      <c r="CM28" s="7"/>
      <c r="CN28" s="7"/>
      <c r="CO28" s="8"/>
      <c r="CP28" s="7"/>
      <c r="CQ28" s="9"/>
      <c r="CR28" s="9"/>
      <c r="CS28" s="6"/>
      <c r="CT28" s="7"/>
      <c r="CU28" s="7"/>
      <c r="CV28" s="8"/>
      <c r="CW28" s="7"/>
      <c r="CX28" s="9"/>
      <c r="CY28" s="9"/>
      <c r="CZ28" s="6"/>
      <c r="DA28" s="7"/>
      <c r="DB28" s="7"/>
      <c r="DC28" s="8"/>
      <c r="DD28" s="7"/>
      <c r="DE28" s="9"/>
      <c r="DF28" s="9"/>
      <c r="DG28" s="6"/>
      <c r="DH28" s="7"/>
      <c r="DI28" s="7"/>
      <c r="DJ28" s="8"/>
      <c r="DK28" s="7"/>
      <c r="DL28" s="9"/>
      <c r="DM28" s="9"/>
      <c r="DN28" s="6"/>
      <c r="DO28" s="7"/>
      <c r="DP28" s="7"/>
      <c r="DQ28" s="8"/>
      <c r="DR28" s="7"/>
      <c r="DS28" s="9"/>
      <c r="DT28" s="9"/>
      <c r="DU28" s="6"/>
      <c r="DV28" s="7"/>
      <c r="DW28" s="7"/>
      <c r="DX28" s="8"/>
      <c r="DY28" s="7"/>
      <c r="DZ28" s="9"/>
      <c r="EA28" s="9"/>
      <c r="EB28" s="6"/>
      <c r="EC28" s="7"/>
      <c r="ED28" s="7"/>
      <c r="EE28" s="8"/>
      <c r="EF28" s="7"/>
      <c r="EG28" s="9"/>
      <c r="EH28" s="9"/>
      <c r="EI28" s="6"/>
      <c r="EJ28" s="7"/>
      <c r="EK28" s="7"/>
      <c r="EL28" s="8"/>
      <c r="EM28" s="7"/>
      <c r="EN28" s="9"/>
      <c r="EO28" s="9"/>
      <c r="EP28" s="6"/>
      <c r="EQ28" s="7"/>
      <c r="ER28" s="7"/>
      <c r="ES28" s="8"/>
      <c r="ET28" s="7"/>
      <c r="EU28" s="9"/>
      <c r="EV28" s="9"/>
      <c r="EW28" s="6"/>
      <c r="EX28" s="7"/>
      <c r="EY28" s="7"/>
      <c r="EZ28" s="8"/>
      <c r="FA28" s="7"/>
      <c r="FB28" s="9"/>
      <c r="FC28" s="9"/>
      <c r="FD28" s="6"/>
      <c r="FE28" s="7"/>
      <c r="FF28" s="7"/>
      <c r="FG28" s="8"/>
      <c r="FH28" s="7"/>
      <c r="FI28" s="9"/>
      <c r="FJ28" s="9"/>
      <c r="FK28" s="6"/>
      <c r="FL28" s="7"/>
      <c r="FM28" s="7"/>
      <c r="FN28" s="8"/>
      <c r="FO28" s="7"/>
      <c r="FP28" s="9"/>
      <c r="FQ28" s="9"/>
    </row>
    <row r="29" spans="1:173" s="75" customFormat="1" ht="94.5" x14ac:dyDescent="0.2">
      <c r="A29" s="42">
        <f t="shared" si="2"/>
        <v>18</v>
      </c>
      <c r="B29" s="34" t="s">
        <v>29</v>
      </c>
      <c r="C29" s="47">
        <f>'[1]18 исп.каб.'!$C$24</f>
        <v>6230.0038160973036</v>
      </c>
      <c r="D29" s="47">
        <f t="shared" si="0"/>
        <v>1246.0007632194609</v>
      </c>
      <c r="E29" s="47">
        <f t="shared" si="3"/>
        <v>7476.0045793167646</v>
      </c>
      <c r="F29" s="52">
        <v>5758</v>
      </c>
      <c r="G29" s="34" t="s">
        <v>12</v>
      </c>
      <c r="H29" s="34" t="s">
        <v>13</v>
      </c>
      <c r="I29" s="38">
        <v>2428</v>
      </c>
      <c r="J29" s="34" t="s">
        <v>400</v>
      </c>
      <c r="K29" s="52">
        <v>9910050006</v>
      </c>
      <c r="L29" s="34" t="s">
        <v>214</v>
      </c>
      <c r="M29" s="24">
        <f>E29/'[2]2015'!E29-1</f>
        <v>0.23939067959495341</v>
      </c>
      <c r="N29" s="5" t="b">
        <f>B29='[2]2015'!B29</f>
        <v>1</v>
      </c>
      <c r="O29" s="7"/>
      <c r="P29" s="8">
        <f>E29*100/'[3]2015'!E29</f>
        <v>123.93906795949533</v>
      </c>
      <c r="Q29" s="46">
        <f>'[1]18 исп.каб.'!$C$21</f>
        <v>3120.596015893308</v>
      </c>
      <c r="R29" s="46">
        <f>'[1]18 исп.каб.'!$C$17</f>
        <v>1957.9573577976828</v>
      </c>
      <c r="S29" s="5">
        <f t="shared" si="1"/>
        <v>0.62743057666732105</v>
      </c>
      <c r="T29" s="9"/>
      <c r="U29" s="7"/>
      <c r="V29" s="7"/>
      <c r="W29" s="8"/>
      <c r="X29" s="7"/>
      <c r="Y29" s="9"/>
      <c r="Z29" s="9"/>
      <c r="AA29" s="6"/>
      <c r="AB29" s="7"/>
      <c r="AC29" s="7"/>
      <c r="AD29" s="8"/>
      <c r="AE29" s="7"/>
      <c r="AF29" s="9"/>
      <c r="AG29" s="9"/>
      <c r="AH29" s="6"/>
      <c r="AI29" s="7"/>
      <c r="AJ29" s="7"/>
      <c r="AK29" s="8"/>
      <c r="AL29" s="7"/>
      <c r="AM29" s="9"/>
      <c r="AN29" s="9"/>
      <c r="AO29" s="6"/>
      <c r="AP29" s="7"/>
      <c r="AQ29" s="7"/>
      <c r="AR29" s="8"/>
      <c r="AS29" s="7"/>
      <c r="AT29" s="9"/>
      <c r="AU29" s="9"/>
      <c r="AV29" s="6"/>
      <c r="AW29" s="7"/>
      <c r="AX29" s="7"/>
      <c r="AY29" s="8"/>
      <c r="AZ29" s="7"/>
      <c r="BA29" s="9"/>
      <c r="BB29" s="9"/>
      <c r="BC29" s="6"/>
      <c r="BD29" s="7"/>
      <c r="BE29" s="7"/>
      <c r="BF29" s="8"/>
      <c r="BG29" s="7"/>
      <c r="BH29" s="9"/>
      <c r="BI29" s="9"/>
      <c r="BJ29" s="6"/>
      <c r="BK29" s="7"/>
      <c r="BL29" s="7"/>
      <c r="BM29" s="8"/>
      <c r="BN29" s="7"/>
      <c r="BO29" s="9"/>
      <c r="BP29" s="9"/>
      <c r="BQ29" s="6"/>
      <c r="BR29" s="7"/>
      <c r="BS29" s="7"/>
      <c r="BT29" s="8"/>
      <c r="BU29" s="7"/>
      <c r="BV29" s="9"/>
      <c r="BW29" s="9"/>
      <c r="BX29" s="6"/>
      <c r="BY29" s="7"/>
      <c r="BZ29" s="7"/>
      <c r="CA29" s="8"/>
      <c r="CB29" s="7"/>
      <c r="CC29" s="9"/>
      <c r="CD29" s="9"/>
      <c r="CE29" s="6"/>
      <c r="CF29" s="7"/>
      <c r="CG29" s="7"/>
      <c r="CH29" s="8"/>
      <c r="CI29" s="7"/>
      <c r="CJ29" s="9"/>
      <c r="CK29" s="9"/>
      <c r="CL29" s="6"/>
      <c r="CM29" s="7"/>
      <c r="CN29" s="7"/>
      <c r="CO29" s="8"/>
      <c r="CP29" s="7"/>
      <c r="CQ29" s="9"/>
      <c r="CR29" s="9"/>
      <c r="CS29" s="6"/>
      <c r="CT29" s="7"/>
      <c r="CU29" s="7"/>
      <c r="CV29" s="8"/>
      <c r="CW29" s="7"/>
      <c r="CX29" s="9"/>
      <c r="CY29" s="9"/>
      <c r="CZ29" s="6"/>
      <c r="DA29" s="7"/>
      <c r="DB29" s="7"/>
      <c r="DC29" s="8"/>
      <c r="DD29" s="7"/>
      <c r="DE29" s="9"/>
      <c r="DF29" s="9"/>
      <c r="DG29" s="6"/>
      <c r="DH29" s="7"/>
      <c r="DI29" s="7"/>
      <c r="DJ29" s="8"/>
      <c r="DK29" s="7"/>
      <c r="DL29" s="9"/>
      <c r="DM29" s="9"/>
      <c r="DN29" s="6"/>
      <c r="DO29" s="7"/>
      <c r="DP29" s="7"/>
      <c r="DQ29" s="8"/>
      <c r="DR29" s="7"/>
      <c r="DS29" s="9"/>
      <c r="DT29" s="9"/>
      <c r="DU29" s="6"/>
      <c r="DV29" s="7"/>
      <c r="DW29" s="7"/>
      <c r="DX29" s="8"/>
      <c r="DY29" s="7"/>
      <c r="DZ29" s="9"/>
      <c r="EA29" s="9"/>
      <c r="EB29" s="6"/>
      <c r="EC29" s="7"/>
      <c r="ED29" s="7"/>
      <c r="EE29" s="8"/>
      <c r="EF29" s="7"/>
      <c r="EG29" s="9"/>
      <c r="EH29" s="9"/>
      <c r="EI29" s="6"/>
      <c r="EJ29" s="7"/>
      <c r="EK29" s="7"/>
      <c r="EL29" s="8"/>
      <c r="EM29" s="7"/>
      <c r="EN29" s="9"/>
      <c r="EO29" s="9"/>
      <c r="EP29" s="6"/>
      <c r="EQ29" s="7"/>
      <c r="ER29" s="7"/>
      <c r="ES29" s="8"/>
      <c r="ET29" s="7"/>
      <c r="EU29" s="9"/>
      <c r="EV29" s="9"/>
      <c r="EW29" s="6"/>
      <c r="EX29" s="7"/>
      <c r="EY29" s="7"/>
      <c r="EZ29" s="8"/>
      <c r="FA29" s="7"/>
      <c r="FB29" s="9"/>
      <c r="FC29" s="9"/>
      <c r="FD29" s="6"/>
      <c r="FE29" s="7"/>
      <c r="FF29" s="7"/>
      <c r="FG29" s="8"/>
      <c r="FH29" s="7"/>
      <c r="FI29" s="9"/>
      <c r="FJ29" s="9"/>
      <c r="FK29" s="6"/>
      <c r="FL29" s="7"/>
      <c r="FM29" s="7"/>
      <c r="FN29" s="8"/>
      <c r="FO29" s="7"/>
      <c r="FP29" s="9"/>
      <c r="FQ29" s="9"/>
    </row>
    <row r="30" spans="1:173" s="75" customFormat="1" ht="94.5" x14ac:dyDescent="0.2">
      <c r="A30" s="42">
        <f t="shared" si="2"/>
        <v>19</v>
      </c>
      <c r="B30" s="34" t="s">
        <v>30</v>
      </c>
      <c r="C30" s="47">
        <f>'[1]19 проверка изоляции мегаомметр'!$C$24</f>
        <v>8292.4992341362995</v>
      </c>
      <c r="D30" s="47">
        <f t="shared" si="0"/>
        <v>1658.4998468272599</v>
      </c>
      <c r="E30" s="47">
        <f t="shared" si="3"/>
        <v>9950.9990809635601</v>
      </c>
      <c r="F30" s="52">
        <v>5759</v>
      </c>
      <c r="G30" s="34" t="s">
        <v>12</v>
      </c>
      <c r="H30" s="34" t="s">
        <v>13</v>
      </c>
      <c r="I30" s="38">
        <v>2428</v>
      </c>
      <c r="J30" s="34" t="s">
        <v>400</v>
      </c>
      <c r="K30" s="52">
        <v>9910120010</v>
      </c>
      <c r="L30" s="34" t="s">
        <v>214</v>
      </c>
      <c r="M30" s="24">
        <f>E30/'[2]2015'!E30-1</f>
        <v>0.23907347540325752</v>
      </c>
      <c r="N30" s="5" t="b">
        <f>B30='[2]2015'!B30</f>
        <v>1</v>
      </c>
      <c r="O30" s="7"/>
      <c r="P30" s="8">
        <f>E30*100/'[3]2015'!E30</f>
        <v>123.90734754032574</v>
      </c>
      <c r="Q30" s="46">
        <f>'[1]19 проверка изоляции мегаомметр'!$C$21</f>
        <v>4101.613764706306</v>
      </c>
      <c r="R30" s="46">
        <f>'[1]19 проверка изоляции мегаомметр'!$C$17</f>
        <v>2622.6708548492707</v>
      </c>
      <c r="S30" s="5">
        <f t="shared" si="1"/>
        <v>0.63942414018036275</v>
      </c>
      <c r="T30" s="9"/>
      <c r="U30" s="7"/>
      <c r="V30" s="7"/>
      <c r="W30" s="8"/>
      <c r="X30" s="7"/>
      <c r="Y30" s="9"/>
      <c r="Z30" s="9"/>
      <c r="AA30" s="6"/>
      <c r="AB30" s="7"/>
      <c r="AC30" s="7"/>
      <c r="AD30" s="8"/>
      <c r="AE30" s="7"/>
      <c r="AF30" s="9"/>
      <c r="AG30" s="9"/>
      <c r="AH30" s="6"/>
      <c r="AI30" s="7"/>
      <c r="AJ30" s="7"/>
      <c r="AK30" s="8"/>
      <c r="AL30" s="7"/>
      <c r="AM30" s="9"/>
      <c r="AN30" s="9"/>
      <c r="AO30" s="6"/>
      <c r="AP30" s="7"/>
      <c r="AQ30" s="7"/>
      <c r="AR30" s="8"/>
      <c r="AS30" s="7"/>
      <c r="AT30" s="9"/>
      <c r="AU30" s="9"/>
      <c r="AV30" s="6"/>
      <c r="AW30" s="7"/>
      <c r="AX30" s="7"/>
      <c r="AY30" s="8"/>
      <c r="AZ30" s="7"/>
      <c r="BA30" s="9"/>
      <c r="BB30" s="9"/>
      <c r="BC30" s="6"/>
      <c r="BD30" s="7"/>
      <c r="BE30" s="7"/>
      <c r="BF30" s="8"/>
      <c r="BG30" s="7"/>
      <c r="BH30" s="9"/>
      <c r="BI30" s="9"/>
      <c r="BJ30" s="6"/>
      <c r="BK30" s="7"/>
      <c r="BL30" s="7"/>
      <c r="BM30" s="8"/>
      <c r="BN30" s="7"/>
      <c r="BO30" s="9"/>
      <c r="BP30" s="9"/>
      <c r="BQ30" s="6"/>
      <c r="BR30" s="7"/>
      <c r="BS30" s="7"/>
      <c r="BT30" s="8"/>
      <c r="BU30" s="7"/>
      <c r="BV30" s="9"/>
      <c r="BW30" s="9"/>
      <c r="BX30" s="6"/>
      <c r="BY30" s="7"/>
      <c r="BZ30" s="7"/>
      <c r="CA30" s="8"/>
      <c r="CB30" s="7"/>
      <c r="CC30" s="9"/>
      <c r="CD30" s="9"/>
      <c r="CE30" s="6"/>
      <c r="CF30" s="7"/>
      <c r="CG30" s="7"/>
      <c r="CH30" s="8"/>
      <c r="CI30" s="7"/>
      <c r="CJ30" s="9"/>
      <c r="CK30" s="9"/>
      <c r="CL30" s="6"/>
      <c r="CM30" s="7"/>
      <c r="CN30" s="7"/>
      <c r="CO30" s="8"/>
      <c r="CP30" s="7"/>
      <c r="CQ30" s="9"/>
      <c r="CR30" s="9"/>
      <c r="CS30" s="6"/>
      <c r="CT30" s="7"/>
      <c r="CU30" s="7"/>
      <c r="CV30" s="8"/>
      <c r="CW30" s="7"/>
      <c r="CX30" s="9"/>
      <c r="CY30" s="9"/>
      <c r="CZ30" s="6"/>
      <c r="DA30" s="7"/>
      <c r="DB30" s="7"/>
      <c r="DC30" s="8"/>
      <c r="DD30" s="7"/>
      <c r="DE30" s="9"/>
      <c r="DF30" s="9"/>
      <c r="DG30" s="6"/>
      <c r="DH30" s="7"/>
      <c r="DI30" s="7"/>
      <c r="DJ30" s="8"/>
      <c r="DK30" s="7"/>
      <c r="DL30" s="9"/>
      <c r="DM30" s="9"/>
      <c r="DN30" s="6"/>
      <c r="DO30" s="7"/>
      <c r="DP30" s="7"/>
      <c r="DQ30" s="8"/>
      <c r="DR30" s="7"/>
      <c r="DS30" s="9"/>
      <c r="DT30" s="9"/>
      <c r="DU30" s="6"/>
      <c r="DV30" s="7"/>
      <c r="DW30" s="7"/>
      <c r="DX30" s="8"/>
      <c r="DY30" s="7"/>
      <c r="DZ30" s="9"/>
      <c r="EA30" s="9"/>
      <c r="EB30" s="6"/>
      <c r="EC30" s="7"/>
      <c r="ED30" s="7"/>
      <c r="EE30" s="8"/>
      <c r="EF30" s="7"/>
      <c r="EG30" s="9"/>
      <c r="EH30" s="9"/>
      <c r="EI30" s="6"/>
      <c r="EJ30" s="7"/>
      <c r="EK30" s="7"/>
      <c r="EL30" s="8"/>
      <c r="EM30" s="7"/>
      <c r="EN30" s="9"/>
      <c r="EO30" s="9"/>
      <c r="EP30" s="6"/>
      <c r="EQ30" s="7"/>
      <c r="ER30" s="7"/>
      <c r="ES30" s="8"/>
      <c r="ET30" s="7"/>
      <c r="EU30" s="9"/>
      <c r="EV30" s="9"/>
      <c r="EW30" s="6"/>
      <c r="EX30" s="7"/>
      <c r="EY30" s="7"/>
      <c r="EZ30" s="8"/>
      <c r="FA30" s="7"/>
      <c r="FB30" s="9"/>
      <c r="FC30" s="9"/>
      <c r="FD30" s="6"/>
      <c r="FE30" s="7"/>
      <c r="FF30" s="7"/>
      <c r="FG30" s="8"/>
      <c r="FH30" s="7"/>
      <c r="FI30" s="9"/>
      <c r="FJ30" s="9"/>
      <c r="FK30" s="6"/>
      <c r="FL30" s="7"/>
      <c r="FM30" s="7"/>
      <c r="FN30" s="8"/>
      <c r="FO30" s="7"/>
      <c r="FP30" s="9"/>
      <c r="FQ30" s="9"/>
    </row>
    <row r="31" spans="1:173" s="75" customFormat="1" ht="94.5" x14ac:dyDescent="0.2">
      <c r="A31" s="42">
        <f t="shared" si="2"/>
        <v>20</v>
      </c>
      <c r="B31" s="34" t="s">
        <v>31</v>
      </c>
      <c r="C31" s="47">
        <f>'[1]20 исп. изоляции сети'!$C$23</f>
        <v>1160.8338719780918</v>
      </c>
      <c r="D31" s="47">
        <f t="shared" si="0"/>
        <v>232.16677439561838</v>
      </c>
      <c r="E31" s="47">
        <f t="shared" si="3"/>
        <v>1393.0006463737102</v>
      </c>
      <c r="F31" s="52">
        <v>5760</v>
      </c>
      <c r="G31" s="34" t="s">
        <v>12</v>
      </c>
      <c r="H31" s="34" t="s">
        <v>13</v>
      </c>
      <c r="I31" s="38">
        <v>2428</v>
      </c>
      <c r="J31" s="34" t="s">
        <v>400</v>
      </c>
      <c r="K31" s="52">
        <v>9910120037</v>
      </c>
      <c r="L31" s="34" t="s">
        <v>214</v>
      </c>
      <c r="M31" s="24">
        <f>E31/'[2]2015'!E31-1</f>
        <v>0.23932441848194808</v>
      </c>
      <c r="N31" s="5" t="b">
        <f>B31='[2]2015'!B31</f>
        <v>1</v>
      </c>
      <c r="O31" s="7"/>
      <c r="P31" s="8">
        <f>E31*100/'[3]2015'!E31</f>
        <v>123.93244184819481</v>
      </c>
      <c r="Q31" s="46">
        <f>'[1]20 исп. изоляции сети'!$C$20</f>
        <v>500.14196462469897</v>
      </c>
      <c r="R31" s="46">
        <f>'[1]20 исп. изоляции сети'!$C$17</f>
        <v>383.54445139930903</v>
      </c>
      <c r="S31" s="5">
        <f t="shared" si="1"/>
        <v>0.76687116564417179</v>
      </c>
      <c r="T31" s="9"/>
      <c r="U31" s="7"/>
      <c r="V31" s="7"/>
      <c r="W31" s="8"/>
      <c r="X31" s="7"/>
      <c r="Y31" s="9"/>
      <c r="Z31" s="9"/>
      <c r="AA31" s="6"/>
      <c r="AB31" s="7"/>
      <c r="AC31" s="7"/>
      <c r="AD31" s="8"/>
      <c r="AE31" s="7"/>
      <c r="AF31" s="9"/>
      <c r="AG31" s="9"/>
      <c r="AH31" s="6"/>
      <c r="AI31" s="7"/>
      <c r="AJ31" s="7"/>
      <c r="AK31" s="8"/>
      <c r="AL31" s="7"/>
      <c r="AM31" s="9"/>
      <c r="AN31" s="9"/>
      <c r="AO31" s="6"/>
      <c r="AP31" s="7"/>
      <c r="AQ31" s="7"/>
      <c r="AR31" s="8"/>
      <c r="AS31" s="7"/>
      <c r="AT31" s="9"/>
      <c r="AU31" s="9"/>
      <c r="AV31" s="6"/>
      <c r="AW31" s="7"/>
      <c r="AX31" s="7"/>
      <c r="AY31" s="8"/>
      <c r="AZ31" s="7"/>
      <c r="BA31" s="9"/>
      <c r="BB31" s="9"/>
      <c r="BC31" s="6"/>
      <c r="BD31" s="7"/>
      <c r="BE31" s="7"/>
      <c r="BF31" s="8"/>
      <c r="BG31" s="7"/>
      <c r="BH31" s="9"/>
      <c r="BI31" s="9"/>
      <c r="BJ31" s="6"/>
      <c r="BK31" s="7"/>
      <c r="BL31" s="7"/>
      <c r="BM31" s="8"/>
      <c r="BN31" s="7"/>
      <c r="BO31" s="9"/>
      <c r="BP31" s="9"/>
      <c r="BQ31" s="6"/>
      <c r="BR31" s="7"/>
      <c r="BS31" s="7"/>
      <c r="BT31" s="8"/>
      <c r="BU31" s="7"/>
      <c r="BV31" s="9"/>
      <c r="BW31" s="9"/>
      <c r="BX31" s="6"/>
      <c r="BY31" s="7"/>
      <c r="BZ31" s="7"/>
      <c r="CA31" s="8"/>
      <c r="CB31" s="7"/>
      <c r="CC31" s="9"/>
      <c r="CD31" s="9"/>
      <c r="CE31" s="6"/>
      <c r="CF31" s="7"/>
      <c r="CG31" s="7"/>
      <c r="CH31" s="8"/>
      <c r="CI31" s="7"/>
      <c r="CJ31" s="9"/>
      <c r="CK31" s="9"/>
      <c r="CL31" s="6"/>
      <c r="CM31" s="7"/>
      <c r="CN31" s="7"/>
      <c r="CO31" s="8"/>
      <c r="CP31" s="7"/>
      <c r="CQ31" s="9"/>
      <c r="CR31" s="9"/>
      <c r="CS31" s="6"/>
      <c r="CT31" s="7"/>
      <c r="CU31" s="7"/>
      <c r="CV31" s="8"/>
      <c r="CW31" s="7"/>
      <c r="CX31" s="9"/>
      <c r="CY31" s="9"/>
      <c r="CZ31" s="6"/>
      <c r="DA31" s="7"/>
      <c r="DB31" s="7"/>
      <c r="DC31" s="8"/>
      <c r="DD31" s="7"/>
      <c r="DE31" s="9"/>
      <c r="DF31" s="9"/>
      <c r="DG31" s="6"/>
      <c r="DH31" s="7"/>
      <c r="DI31" s="7"/>
      <c r="DJ31" s="8"/>
      <c r="DK31" s="7"/>
      <c r="DL31" s="9"/>
      <c r="DM31" s="9"/>
      <c r="DN31" s="6"/>
      <c r="DO31" s="7"/>
      <c r="DP31" s="7"/>
      <c r="DQ31" s="8"/>
      <c r="DR31" s="7"/>
      <c r="DS31" s="9"/>
      <c r="DT31" s="9"/>
      <c r="DU31" s="6"/>
      <c r="DV31" s="7"/>
      <c r="DW31" s="7"/>
      <c r="DX31" s="8"/>
      <c r="DY31" s="7"/>
      <c r="DZ31" s="9"/>
      <c r="EA31" s="9"/>
      <c r="EB31" s="6"/>
      <c r="EC31" s="7"/>
      <c r="ED31" s="7"/>
      <c r="EE31" s="8"/>
      <c r="EF31" s="7"/>
      <c r="EG31" s="9"/>
      <c r="EH31" s="9"/>
      <c r="EI31" s="6"/>
      <c r="EJ31" s="7"/>
      <c r="EK31" s="7"/>
      <c r="EL31" s="8"/>
      <c r="EM31" s="7"/>
      <c r="EN31" s="9"/>
      <c r="EO31" s="9"/>
      <c r="EP31" s="6"/>
      <c r="EQ31" s="7"/>
      <c r="ER31" s="7"/>
      <c r="ES31" s="8"/>
      <c r="ET31" s="7"/>
      <c r="EU31" s="9"/>
      <c r="EV31" s="9"/>
      <c r="EW31" s="6"/>
      <c r="EX31" s="7"/>
      <c r="EY31" s="7"/>
      <c r="EZ31" s="8"/>
      <c r="FA31" s="7"/>
      <c r="FB31" s="9"/>
      <c r="FC31" s="9"/>
      <c r="FD31" s="6"/>
      <c r="FE31" s="7"/>
      <c r="FF31" s="7"/>
      <c r="FG31" s="8"/>
      <c r="FH31" s="7"/>
      <c r="FI31" s="9"/>
      <c r="FJ31" s="9"/>
      <c r="FK31" s="6"/>
      <c r="FL31" s="7"/>
      <c r="FM31" s="7"/>
      <c r="FN31" s="8"/>
      <c r="FO31" s="7"/>
      <c r="FP31" s="9"/>
      <c r="FQ31" s="9"/>
    </row>
    <row r="32" spans="1:173" s="75" customFormat="1" ht="94.5" x14ac:dyDescent="0.2">
      <c r="A32" s="42">
        <v>21</v>
      </c>
      <c r="B32" s="34" t="s">
        <v>322</v>
      </c>
      <c r="C32" s="47">
        <f>'[1]21 исп. лестн'!$C$22</f>
        <v>4636.6684462359899</v>
      </c>
      <c r="D32" s="47">
        <f t="shared" si="0"/>
        <v>927.33368924719798</v>
      </c>
      <c r="E32" s="47">
        <f t="shared" si="3"/>
        <v>5564.0021354831879</v>
      </c>
      <c r="F32" s="52">
        <v>5761</v>
      </c>
      <c r="G32" s="34" t="s">
        <v>12</v>
      </c>
      <c r="H32" s="34" t="s">
        <v>13</v>
      </c>
      <c r="I32" s="38">
        <v>2428</v>
      </c>
      <c r="J32" s="34" t="s">
        <v>400</v>
      </c>
      <c r="K32" s="52">
        <v>9910120572</v>
      </c>
      <c r="L32" s="34" t="s">
        <v>214</v>
      </c>
      <c r="M32" s="24"/>
      <c r="N32" s="5"/>
      <c r="O32" s="7"/>
      <c r="P32" s="8"/>
      <c r="Q32" s="7"/>
      <c r="R32" s="7"/>
      <c r="S32" s="5"/>
      <c r="T32" s="9"/>
      <c r="U32" s="7"/>
      <c r="V32" s="7"/>
      <c r="W32" s="8"/>
      <c r="X32" s="7"/>
      <c r="Y32" s="9"/>
      <c r="Z32" s="9"/>
      <c r="AA32" s="6"/>
      <c r="AB32" s="7"/>
      <c r="AC32" s="7"/>
      <c r="AD32" s="8"/>
      <c r="AE32" s="7"/>
      <c r="AF32" s="9"/>
      <c r="AG32" s="9"/>
      <c r="AH32" s="6"/>
      <c r="AI32" s="7"/>
      <c r="AJ32" s="7"/>
      <c r="AK32" s="8"/>
      <c r="AL32" s="7"/>
      <c r="AM32" s="9"/>
      <c r="AN32" s="9"/>
      <c r="AO32" s="6"/>
      <c r="AP32" s="7"/>
      <c r="AQ32" s="7"/>
      <c r="AR32" s="8"/>
      <c r="AS32" s="7"/>
      <c r="AT32" s="9"/>
      <c r="AU32" s="9"/>
      <c r="AV32" s="6"/>
      <c r="AW32" s="7"/>
      <c r="AX32" s="7"/>
      <c r="AY32" s="8"/>
      <c r="AZ32" s="7"/>
      <c r="BA32" s="9"/>
      <c r="BB32" s="9"/>
      <c r="BC32" s="6"/>
      <c r="BD32" s="7"/>
      <c r="BE32" s="7"/>
      <c r="BF32" s="8"/>
      <c r="BG32" s="7"/>
      <c r="BH32" s="9"/>
      <c r="BI32" s="9"/>
      <c r="BJ32" s="6"/>
      <c r="BK32" s="7"/>
      <c r="BL32" s="7"/>
      <c r="BM32" s="8"/>
      <c r="BN32" s="7"/>
      <c r="BO32" s="9"/>
      <c r="BP32" s="9"/>
      <c r="BQ32" s="6"/>
      <c r="BR32" s="7"/>
      <c r="BS32" s="7"/>
      <c r="BT32" s="8"/>
      <c r="BU32" s="7"/>
      <c r="BV32" s="9"/>
      <c r="BW32" s="9"/>
      <c r="BX32" s="6"/>
      <c r="BY32" s="7"/>
      <c r="BZ32" s="7"/>
      <c r="CA32" s="8"/>
      <c r="CB32" s="7"/>
      <c r="CC32" s="9"/>
      <c r="CD32" s="9"/>
      <c r="CE32" s="6"/>
      <c r="CF32" s="7"/>
      <c r="CG32" s="7"/>
      <c r="CH32" s="8"/>
      <c r="CI32" s="7"/>
      <c r="CJ32" s="9"/>
      <c r="CK32" s="9"/>
      <c r="CL32" s="6"/>
      <c r="CM32" s="7"/>
      <c r="CN32" s="7"/>
      <c r="CO32" s="8"/>
      <c r="CP32" s="7"/>
      <c r="CQ32" s="9"/>
      <c r="CR32" s="9"/>
      <c r="CS32" s="6"/>
      <c r="CT32" s="7"/>
      <c r="CU32" s="7"/>
      <c r="CV32" s="8"/>
      <c r="CW32" s="7"/>
      <c r="CX32" s="9"/>
      <c r="CY32" s="9"/>
      <c r="CZ32" s="6"/>
      <c r="DA32" s="7"/>
      <c r="DB32" s="7"/>
      <c r="DC32" s="8"/>
      <c r="DD32" s="7"/>
      <c r="DE32" s="9"/>
      <c r="DF32" s="9"/>
      <c r="DG32" s="6"/>
      <c r="DH32" s="7"/>
      <c r="DI32" s="7"/>
      <c r="DJ32" s="8"/>
      <c r="DK32" s="7"/>
      <c r="DL32" s="9"/>
      <c r="DM32" s="9"/>
      <c r="DN32" s="6"/>
      <c r="DO32" s="7"/>
      <c r="DP32" s="7"/>
      <c r="DQ32" s="8"/>
      <c r="DR32" s="7"/>
      <c r="DS32" s="9"/>
      <c r="DT32" s="9"/>
      <c r="DU32" s="6"/>
      <c r="DV32" s="7"/>
      <c r="DW32" s="7"/>
      <c r="DX32" s="8"/>
      <c r="DY32" s="7"/>
      <c r="DZ32" s="9"/>
      <c r="EA32" s="9"/>
      <c r="EB32" s="6"/>
      <c r="EC32" s="7"/>
      <c r="ED32" s="7"/>
      <c r="EE32" s="8"/>
      <c r="EF32" s="7"/>
      <c r="EG32" s="9"/>
      <c r="EH32" s="9"/>
      <c r="EI32" s="6"/>
      <c r="EJ32" s="7"/>
      <c r="EK32" s="7"/>
      <c r="EL32" s="8"/>
      <c r="EM32" s="7"/>
      <c r="EN32" s="9"/>
      <c r="EO32" s="9"/>
      <c r="EP32" s="6"/>
      <c r="EQ32" s="7"/>
      <c r="ER32" s="7"/>
      <c r="ES32" s="8"/>
      <c r="ET32" s="7"/>
      <c r="EU32" s="9"/>
      <c r="EV32" s="9"/>
      <c r="EW32" s="6"/>
      <c r="EX32" s="7"/>
      <c r="EY32" s="7"/>
      <c r="EZ32" s="8"/>
      <c r="FA32" s="7"/>
      <c r="FB32" s="9"/>
      <c r="FC32" s="9"/>
      <c r="FD32" s="6"/>
      <c r="FE32" s="7"/>
      <c r="FF32" s="7"/>
      <c r="FG32" s="8"/>
      <c r="FH32" s="7"/>
      <c r="FI32" s="9"/>
      <c r="FJ32" s="9"/>
      <c r="FK32" s="6"/>
      <c r="FL32" s="7"/>
      <c r="FM32" s="7"/>
      <c r="FN32" s="8"/>
      <c r="FO32" s="7"/>
      <c r="FP32" s="9"/>
      <c r="FQ32" s="9"/>
    </row>
    <row r="33" spans="1:173" s="75" customFormat="1" ht="94.5" x14ac:dyDescent="0.2">
      <c r="A33" s="42">
        <f>A32+1</f>
        <v>22</v>
      </c>
      <c r="B33" s="34" t="s">
        <v>32</v>
      </c>
      <c r="C33" s="47">
        <f>'[1]22 исп. сопр.'!$C$22</f>
        <v>1961.66931086865</v>
      </c>
      <c r="D33" s="47">
        <f t="shared" si="0"/>
        <v>392.33386217373004</v>
      </c>
      <c r="E33" s="47">
        <f t="shared" si="3"/>
        <v>2354.0031730423798</v>
      </c>
      <c r="F33" s="52">
        <v>5762</v>
      </c>
      <c r="G33" s="34" t="s">
        <v>12</v>
      </c>
      <c r="H33" s="34" t="s">
        <v>13</v>
      </c>
      <c r="I33" s="38">
        <v>2428</v>
      </c>
      <c r="J33" s="34" t="s">
        <v>400</v>
      </c>
      <c r="K33" s="52">
        <v>9910120038</v>
      </c>
      <c r="L33" s="34" t="s">
        <v>214</v>
      </c>
      <c r="M33" s="24">
        <f>E33/'[2]2015'!E32-1</f>
        <v>0.2396014602645502</v>
      </c>
      <c r="N33" s="5" t="b">
        <f>B33='[2]2015'!B32</f>
        <v>1</v>
      </c>
      <c r="O33" s="7"/>
      <c r="P33" s="8">
        <f>E33*100/'[3]2015'!E32</f>
        <v>123.96014602645502</v>
      </c>
      <c r="Q33" s="7"/>
      <c r="R33" s="7"/>
      <c r="S33" s="5"/>
      <c r="T33" s="9"/>
      <c r="U33" s="7"/>
      <c r="V33" s="7"/>
      <c r="W33" s="8"/>
      <c r="X33" s="7"/>
      <c r="Y33" s="9"/>
      <c r="Z33" s="9"/>
      <c r="AA33" s="6"/>
      <c r="AB33" s="7"/>
      <c r="AC33" s="7"/>
      <c r="AD33" s="8"/>
      <c r="AE33" s="7"/>
      <c r="AF33" s="9"/>
      <c r="AG33" s="9"/>
      <c r="AH33" s="6"/>
      <c r="AI33" s="7"/>
      <c r="AJ33" s="7"/>
      <c r="AK33" s="8"/>
      <c r="AL33" s="7"/>
      <c r="AM33" s="9"/>
      <c r="AN33" s="9"/>
      <c r="AO33" s="6"/>
      <c r="AP33" s="7"/>
      <c r="AQ33" s="7"/>
      <c r="AR33" s="8"/>
      <c r="AS33" s="7"/>
      <c r="AT33" s="9"/>
      <c r="AU33" s="9"/>
      <c r="AV33" s="6"/>
      <c r="AW33" s="7"/>
      <c r="AX33" s="7"/>
      <c r="AY33" s="8"/>
      <c r="AZ33" s="7"/>
      <c r="BA33" s="9"/>
      <c r="BB33" s="9"/>
      <c r="BC33" s="6"/>
      <c r="BD33" s="7"/>
      <c r="BE33" s="7"/>
      <c r="BF33" s="8"/>
      <c r="BG33" s="7"/>
      <c r="BH33" s="9"/>
      <c r="BI33" s="9"/>
      <c r="BJ33" s="6"/>
      <c r="BK33" s="7"/>
      <c r="BL33" s="7"/>
      <c r="BM33" s="8"/>
      <c r="BN33" s="7"/>
      <c r="BO33" s="9"/>
      <c r="BP33" s="9"/>
      <c r="BQ33" s="6"/>
      <c r="BR33" s="7"/>
      <c r="BS33" s="7"/>
      <c r="BT33" s="8"/>
      <c r="BU33" s="7"/>
      <c r="BV33" s="9"/>
      <c r="BW33" s="9"/>
      <c r="BX33" s="6"/>
      <c r="BY33" s="7"/>
      <c r="BZ33" s="7"/>
      <c r="CA33" s="8"/>
      <c r="CB33" s="7"/>
      <c r="CC33" s="9"/>
      <c r="CD33" s="9"/>
      <c r="CE33" s="6"/>
      <c r="CF33" s="7"/>
      <c r="CG33" s="7"/>
      <c r="CH33" s="8"/>
      <c r="CI33" s="7"/>
      <c r="CJ33" s="9"/>
      <c r="CK33" s="9"/>
      <c r="CL33" s="6"/>
      <c r="CM33" s="7"/>
      <c r="CN33" s="7"/>
      <c r="CO33" s="8"/>
      <c r="CP33" s="7"/>
      <c r="CQ33" s="9"/>
      <c r="CR33" s="9"/>
      <c r="CS33" s="6"/>
      <c r="CT33" s="7"/>
      <c r="CU33" s="7"/>
      <c r="CV33" s="8"/>
      <c r="CW33" s="7"/>
      <c r="CX33" s="9"/>
      <c r="CY33" s="9"/>
      <c r="CZ33" s="6"/>
      <c r="DA33" s="7"/>
      <c r="DB33" s="7"/>
      <c r="DC33" s="8"/>
      <c r="DD33" s="7"/>
      <c r="DE33" s="9"/>
      <c r="DF33" s="9"/>
      <c r="DG33" s="6"/>
      <c r="DH33" s="7"/>
      <c r="DI33" s="7"/>
      <c r="DJ33" s="8"/>
      <c r="DK33" s="7"/>
      <c r="DL33" s="9"/>
      <c r="DM33" s="9"/>
      <c r="DN33" s="6"/>
      <c r="DO33" s="7"/>
      <c r="DP33" s="7"/>
      <c r="DQ33" s="8"/>
      <c r="DR33" s="7"/>
      <c r="DS33" s="9"/>
      <c r="DT33" s="9"/>
      <c r="DU33" s="6"/>
      <c r="DV33" s="7"/>
      <c r="DW33" s="7"/>
      <c r="DX33" s="8"/>
      <c r="DY33" s="7"/>
      <c r="DZ33" s="9"/>
      <c r="EA33" s="9"/>
      <c r="EB33" s="6"/>
      <c r="EC33" s="7"/>
      <c r="ED33" s="7"/>
      <c r="EE33" s="8"/>
      <c r="EF33" s="7"/>
      <c r="EG33" s="9"/>
      <c r="EH33" s="9"/>
      <c r="EI33" s="6"/>
      <c r="EJ33" s="7"/>
      <c r="EK33" s="7"/>
      <c r="EL33" s="8"/>
      <c r="EM33" s="7"/>
      <c r="EN33" s="9"/>
      <c r="EO33" s="9"/>
      <c r="EP33" s="6"/>
      <c r="EQ33" s="7"/>
      <c r="ER33" s="7"/>
      <c r="ES33" s="8"/>
      <c r="ET33" s="7"/>
      <c r="EU33" s="9"/>
      <c r="EV33" s="9"/>
      <c r="EW33" s="6"/>
      <c r="EX33" s="7"/>
      <c r="EY33" s="7"/>
      <c r="EZ33" s="8"/>
      <c r="FA33" s="7"/>
      <c r="FB33" s="9"/>
      <c r="FC33" s="9"/>
      <c r="FD33" s="6"/>
      <c r="FE33" s="7"/>
      <c r="FF33" s="7"/>
      <c r="FG33" s="8"/>
      <c r="FH33" s="7"/>
      <c r="FI33" s="9"/>
      <c r="FJ33" s="9"/>
      <c r="FK33" s="6"/>
      <c r="FL33" s="7"/>
      <c r="FM33" s="7"/>
      <c r="FN33" s="8"/>
      <c r="FO33" s="7"/>
      <c r="FP33" s="9"/>
      <c r="FQ33" s="9"/>
    </row>
    <row r="34" spans="1:173" s="75" customFormat="1" ht="94.5" x14ac:dyDescent="0.2">
      <c r="A34" s="42">
        <f t="shared" ref="A34:A98" si="4">A33+1</f>
        <v>23</v>
      </c>
      <c r="B34" s="34" t="s">
        <v>33</v>
      </c>
      <c r="C34" s="47">
        <f>'[1]23,24 опред. повреж. каб.'!$C$25</f>
        <v>11380.829977089457</v>
      </c>
      <c r="D34" s="47">
        <f t="shared" si="0"/>
        <v>2276.1659954178917</v>
      </c>
      <c r="E34" s="47">
        <f t="shared" si="3"/>
        <v>13656.99597250735</v>
      </c>
      <c r="F34" s="52">
        <v>5763</v>
      </c>
      <c r="G34" s="34" t="s">
        <v>12</v>
      </c>
      <c r="H34" s="34" t="s">
        <v>13</v>
      </c>
      <c r="I34" s="38">
        <v>2428</v>
      </c>
      <c r="J34" s="34" t="s">
        <v>400</v>
      </c>
      <c r="K34" s="52">
        <v>9910120039</v>
      </c>
      <c r="L34" s="34" t="s">
        <v>214</v>
      </c>
      <c r="M34" s="24">
        <f>E34/'[2]2015'!E33-1</f>
        <v>0.23940386174820816</v>
      </c>
      <c r="N34" s="5" t="b">
        <f>B34='[2]2015'!B33</f>
        <v>1</v>
      </c>
      <c r="O34" s="7"/>
      <c r="P34" s="8">
        <f>E34*100/'[3]2015'!E33</f>
        <v>123.94038617482082</v>
      </c>
      <c r="Q34" s="7"/>
      <c r="R34" s="7"/>
      <c r="S34" s="5"/>
      <c r="T34" s="9"/>
      <c r="U34" s="7"/>
      <c r="V34" s="7"/>
      <c r="W34" s="8"/>
      <c r="X34" s="7"/>
      <c r="Y34" s="9"/>
      <c r="Z34" s="9"/>
      <c r="AA34" s="6"/>
      <c r="AB34" s="7"/>
      <c r="AC34" s="7"/>
      <c r="AD34" s="8"/>
      <c r="AE34" s="7"/>
      <c r="AF34" s="9"/>
      <c r="AG34" s="9"/>
      <c r="AH34" s="6"/>
      <c r="AI34" s="7"/>
      <c r="AJ34" s="7"/>
      <c r="AK34" s="8"/>
      <c r="AL34" s="7"/>
      <c r="AM34" s="9"/>
      <c r="AN34" s="9"/>
      <c r="AO34" s="6"/>
      <c r="AP34" s="7"/>
      <c r="AQ34" s="7"/>
      <c r="AR34" s="8"/>
      <c r="AS34" s="7"/>
      <c r="AT34" s="9"/>
      <c r="AU34" s="9"/>
      <c r="AV34" s="6"/>
      <c r="AW34" s="7"/>
      <c r="AX34" s="7"/>
      <c r="AY34" s="8"/>
      <c r="AZ34" s="7"/>
      <c r="BA34" s="9"/>
      <c r="BB34" s="9"/>
      <c r="BC34" s="6"/>
      <c r="BD34" s="7"/>
      <c r="BE34" s="7"/>
      <c r="BF34" s="8"/>
      <c r="BG34" s="7"/>
      <c r="BH34" s="9"/>
      <c r="BI34" s="9"/>
      <c r="BJ34" s="6"/>
      <c r="BK34" s="7"/>
      <c r="BL34" s="7"/>
      <c r="BM34" s="8"/>
      <c r="BN34" s="7"/>
      <c r="BO34" s="9"/>
      <c r="BP34" s="9"/>
      <c r="BQ34" s="6"/>
      <c r="BR34" s="7"/>
      <c r="BS34" s="7"/>
      <c r="BT34" s="8"/>
      <c r="BU34" s="7"/>
      <c r="BV34" s="9"/>
      <c r="BW34" s="9"/>
      <c r="BX34" s="6"/>
      <c r="BY34" s="7"/>
      <c r="BZ34" s="7"/>
      <c r="CA34" s="8"/>
      <c r="CB34" s="7"/>
      <c r="CC34" s="9"/>
      <c r="CD34" s="9"/>
      <c r="CE34" s="6"/>
      <c r="CF34" s="7"/>
      <c r="CG34" s="7"/>
      <c r="CH34" s="8"/>
      <c r="CI34" s="7"/>
      <c r="CJ34" s="9"/>
      <c r="CK34" s="9"/>
      <c r="CL34" s="6"/>
      <c r="CM34" s="7"/>
      <c r="CN34" s="7"/>
      <c r="CO34" s="8"/>
      <c r="CP34" s="7"/>
      <c r="CQ34" s="9"/>
      <c r="CR34" s="9"/>
      <c r="CS34" s="6"/>
      <c r="CT34" s="7"/>
      <c r="CU34" s="7"/>
      <c r="CV34" s="8"/>
      <c r="CW34" s="7"/>
      <c r="CX34" s="9"/>
      <c r="CY34" s="9"/>
      <c r="CZ34" s="6"/>
      <c r="DA34" s="7"/>
      <c r="DB34" s="7"/>
      <c r="DC34" s="8"/>
      <c r="DD34" s="7"/>
      <c r="DE34" s="9"/>
      <c r="DF34" s="9"/>
      <c r="DG34" s="6"/>
      <c r="DH34" s="7"/>
      <c r="DI34" s="7"/>
      <c r="DJ34" s="8"/>
      <c r="DK34" s="7"/>
      <c r="DL34" s="9"/>
      <c r="DM34" s="9"/>
      <c r="DN34" s="6"/>
      <c r="DO34" s="7"/>
      <c r="DP34" s="7"/>
      <c r="DQ34" s="8"/>
      <c r="DR34" s="7"/>
      <c r="DS34" s="9"/>
      <c r="DT34" s="9"/>
      <c r="DU34" s="6"/>
      <c r="DV34" s="7"/>
      <c r="DW34" s="7"/>
      <c r="DX34" s="8"/>
      <c r="DY34" s="7"/>
      <c r="DZ34" s="9"/>
      <c r="EA34" s="9"/>
      <c r="EB34" s="6"/>
      <c r="EC34" s="7"/>
      <c r="ED34" s="7"/>
      <c r="EE34" s="8"/>
      <c r="EF34" s="7"/>
      <c r="EG34" s="9"/>
      <c r="EH34" s="9"/>
      <c r="EI34" s="6"/>
      <c r="EJ34" s="7"/>
      <c r="EK34" s="7"/>
      <c r="EL34" s="8"/>
      <c r="EM34" s="7"/>
      <c r="EN34" s="9"/>
      <c r="EO34" s="9"/>
      <c r="EP34" s="6"/>
      <c r="EQ34" s="7"/>
      <c r="ER34" s="7"/>
      <c r="ES34" s="8"/>
      <c r="ET34" s="7"/>
      <c r="EU34" s="9"/>
      <c r="EV34" s="9"/>
      <c r="EW34" s="6"/>
      <c r="EX34" s="7"/>
      <c r="EY34" s="7"/>
      <c r="EZ34" s="8"/>
      <c r="FA34" s="7"/>
      <c r="FB34" s="9"/>
      <c r="FC34" s="9"/>
      <c r="FD34" s="6"/>
      <c r="FE34" s="7"/>
      <c r="FF34" s="7"/>
      <c r="FG34" s="8"/>
      <c r="FH34" s="7"/>
      <c r="FI34" s="9"/>
      <c r="FJ34" s="9"/>
      <c r="FK34" s="6"/>
      <c r="FL34" s="7"/>
      <c r="FM34" s="7"/>
      <c r="FN34" s="8"/>
      <c r="FO34" s="7"/>
      <c r="FP34" s="9"/>
      <c r="FQ34" s="9"/>
    </row>
    <row r="35" spans="1:173" s="75" customFormat="1" ht="94.5" x14ac:dyDescent="0.2">
      <c r="A35" s="42">
        <f t="shared" si="4"/>
        <v>24</v>
      </c>
      <c r="B35" s="34" t="s">
        <v>34</v>
      </c>
      <c r="C35" s="47">
        <f>'[1]23,24 опред. повреж. каб.'!$E$25</f>
        <v>13215.833011742436</v>
      </c>
      <c r="D35" s="47">
        <f t="shared" si="0"/>
        <v>2643.1666023484872</v>
      </c>
      <c r="E35" s="47">
        <f t="shared" si="3"/>
        <v>15858.999614090922</v>
      </c>
      <c r="F35" s="52">
        <v>5764</v>
      </c>
      <c r="G35" s="34" t="s">
        <v>12</v>
      </c>
      <c r="H35" s="34" t="s">
        <v>13</v>
      </c>
      <c r="I35" s="38">
        <v>2428</v>
      </c>
      <c r="J35" s="34" t="s">
        <v>400</v>
      </c>
      <c r="K35" s="52">
        <v>9910120040</v>
      </c>
      <c r="L35" s="34" t="s">
        <v>214</v>
      </c>
      <c r="M35" s="24">
        <f>E35/'[2]2015'!E34-1</f>
        <v>0.23937164849100689</v>
      </c>
      <c r="N35" s="5" t="b">
        <f>B35='[2]2015'!B34</f>
        <v>1</v>
      </c>
      <c r="O35" s="7"/>
      <c r="P35" s="8">
        <f>E35*100/'[3]2015'!E34</f>
        <v>123.93716484910068</v>
      </c>
      <c r="Q35" s="7"/>
      <c r="R35" s="7"/>
      <c r="S35" s="5"/>
      <c r="T35" s="9"/>
      <c r="U35" s="7"/>
      <c r="V35" s="7"/>
      <c r="W35" s="8"/>
      <c r="X35" s="7"/>
      <c r="Y35" s="9"/>
      <c r="Z35" s="9"/>
      <c r="AA35" s="6"/>
      <c r="AB35" s="7"/>
      <c r="AC35" s="7"/>
      <c r="AD35" s="8"/>
      <c r="AE35" s="7"/>
      <c r="AF35" s="9"/>
      <c r="AG35" s="9"/>
      <c r="AH35" s="6"/>
      <c r="AI35" s="7"/>
      <c r="AJ35" s="7"/>
      <c r="AK35" s="8"/>
      <c r="AL35" s="7"/>
      <c r="AM35" s="9"/>
      <c r="AN35" s="9"/>
      <c r="AO35" s="6"/>
      <c r="AP35" s="7"/>
      <c r="AQ35" s="7"/>
      <c r="AR35" s="8"/>
      <c r="AS35" s="7"/>
      <c r="AT35" s="9"/>
      <c r="AU35" s="9"/>
      <c r="AV35" s="6"/>
      <c r="AW35" s="7"/>
      <c r="AX35" s="7"/>
      <c r="AY35" s="8"/>
      <c r="AZ35" s="7"/>
      <c r="BA35" s="9"/>
      <c r="BB35" s="9"/>
      <c r="BC35" s="6"/>
      <c r="BD35" s="7"/>
      <c r="BE35" s="7"/>
      <c r="BF35" s="8"/>
      <c r="BG35" s="7"/>
      <c r="BH35" s="9"/>
      <c r="BI35" s="9"/>
      <c r="BJ35" s="6"/>
      <c r="BK35" s="7"/>
      <c r="BL35" s="7"/>
      <c r="BM35" s="8"/>
      <c r="BN35" s="7"/>
      <c r="BO35" s="9"/>
      <c r="BP35" s="9"/>
      <c r="BQ35" s="6"/>
      <c r="BR35" s="7"/>
      <c r="BS35" s="7"/>
      <c r="BT35" s="8"/>
      <c r="BU35" s="7"/>
      <c r="BV35" s="9"/>
      <c r="BW35" s="9"/>
      <c r="BX35" s="6"/>
      <c r="BY35" s="7"/>
      <c r="BZ35" s="7"/>
      <c r="CA35" s="8"/>
      <c r="CB35" s="7"/>
      <c r="CC35" s="9"/>
      <c r="CD35" s="9"/>
      <c r="CE35" s="6"/>
      <c r="CF35" s="7"/>
      <c r="CG35" s="7"/>
      <c r="CH35" s="8"/>
      <c r="CI35" s="7"/>
      <c r="CJ35" s="9"/>
      <c r="CK35" s="9"/>
      <c r="CL35" s="6"/>
      <c r="CM35" s="7"/>
      <c r="CN35" s="7"/>
      <c r="CO35" s="8"/>
      <c r="CP35" s="7"/>
      <c r="CQ35" s="9"/>
      <c r="CR35" s="9"/>
      <c r="CS35" s="6"/>
      <c r="CT35" s="7"/>
      <c r="CU35" s="7"/>
      <c r="CV35" s="8"/>
      <c r="CW35" s="7"/>
      <c r="CX35" s="9"/>
      <c r="CY35" s="9"/>
      <c r="CZ35" s="6"/>
      <c r="DA35" s="7"/>
      <c r="DB35" s="7"/>
      <c r="DC35" s="8"/>
      <c r="DD35" s="7"/>
      <c r="DE35" s="9"/>
      <c r="DF35" s="9"/>
      <c r="DG35" s="6"/>
      <c r="DH35" s="7"/>
      <c r="DI35" s="7"/>
      <c r="DJ35" s="8"/>
      <c r="DK35" s="7"/>
      <c r="DL35" s="9"/>
      <c r="DM35" s="9"/>
      <c r="DN35" s="6"/>
      <c r="DO35" s="7"/>
      <c r="DP35" s="7"/>
      <c r="DQ35" s="8"/>
      <c r="DR35" s="7"/>
      <c r="DS35" s="9"/>
      <c r="DT35" s="9"/>
      <c r="DU35" s="6"/>
      <c r="DV35" s="7"/>
      <c r="DW35" s="7"/>
      <c r="DX35" s="8"/>
      <c r="DY35" s="7"/>
      <c r="DZ35" s="9"/>
      <c r="EA35" s="9"/>
      <c r="EB35" s="6"/>
      <c r="EC35" s="7"/>
      <c r="ED35" s="7"/>
      <c r="EE35" s="8"/>
      <c r="EF35" s="7"/>
      <c r="EG35" s="9"/>
      <c r="EH35" s="9"/>
      <c r="EI35" s="6"/>
      <c r="EJ35" s="7"/>
      <c r="EK35" s="7"/>
      <c r="EL35" s="8"/>
      <c r="EM35" s="7"/>
      <c r="EN35" s="9"/>
      <c r="EO35" s="9"/>
      <c r="EP35" s="6"/>
      <c r="EQ35" s="7"/>
      <c r="ER35" s="7"/>
      <c r="ES35" s="8"/>
      <c r="ET35" s="7"/>
      <c r="EU35" s="9"/>
      <c r="EV35" s="9"/>
      <c r="EW35" s="6"/>
      <c r="EX35" s="7"/>
      <c r="EY35" s="7"/>
      <c r="EZ35" s="8"/>
      <c r="FA35" s="7"/>
      <c r="FB35" s="9"/>
      <c r="FC35" s="9"/>
      <c r="FD35" s="6"/>
      <c r="FE35" s="7"/>
      <c r="FF35" s="7"/>
      <c r="FG35" s="8"/>
      <c r="FH35" s="7"/>
      <c r="FI35" s="9"/>
      <c r="FJ35" s="9"/>
      <c r="FK35" s="6"/>
      <c r="FL35" s="7"/>
      <c r="FM35" s="7"/>
      <c r="FN35" s="8"/>
      <c r="FO35" s="7"/>
      <c r="FP35" s="9"/>
      <c r="FQ35" s="9"/>
    </row>
    <row r="36" spans="1:173" s="75" customFormat="1" ht="94.5" x14ac:dyDescent="0.2">
      <c r="A36" s="42">
        <f t="shared" si="4"/>
        <v>25</v>
      </c>
      <c r="B36" s="34" t="s">
        <v>64</v>
      </c>
      <c r="C36" s="47">
        <f>'[1]25 пров. соед. заземл.'!$C$24</f>
        <v>3108.3339835694233</v>
      </c>
      <c r="D36" s="47">
        <f t="shared" si="0"/>
        <v>621.66679671388465</v>
      </c>
      <c r="E36" s="47">
        <f t="shared" si="3"/>
        <v>3730.0007802833079</v>
      </c>
      <c r="F36" s="52">
        <v>5765</v>
      </c>
      <c r="G36" s="34" t="s">
        <v>12</v>
      </c>
      <c r="H36" s="34" t="s">
        <v>13</v>
      </c>
      <c r="I36" s="38">
        <v>2428</v>
      </c>
      <c r="J36" s="34" t="s">
        <v>400</v>
      </c>
      <c r="K36" s="52">
        <v>9910120041</v>
      </c>
      <c r="L36" s="34" t="s">
        <v>214</v>
      </c>
      <c r="M36" s="24">
        <f>E36/'[2]2015'!E35-1</f>
        <v>0.23920291703764285</v>
      </c>
      <c r="N36" s="5" t="b">
        <f>B36='[2]2015'!B35</f>
        <v>1</v>
      </c>
      <c r="O36" s="7"/>
      <c r="P36" s="8">
        <f>E36*100/'[3]2015'!E35</f>
        <v>123.92029170376429</v>
      </c>
      <c r="Q36" s="7"/>
      <c r="R36" s="7"/>
      <c r="S36" s="5"/>
      <c r="T36" s="9"/>
      <c r="U36" s="7"/>
      <c r="V36" s="7"/>
      <c r="W36" s="8"/>
      <c r="X36" s="7"/>
      <c r="Y36" s="9"/>
      <c r="Z36" s="9"/>
      <c r="AA36" s="6"/>
      <c r="AB36" s="7"/>
      <c r="AC36" s="7"/>
      <c r="AD36" s="8"/>
      <c r="AE36" s="7"/>
      <c r="AF36" s="9"/>
      <c r="AG36" s="9"/>
      <c r="AH36" s="6"/>
      <c r="AI36" s="7"/>
      <c r="AJ36" s="7"/>
      <c r="AK36" s="8"/>
      <c r="AL36" s="7"/>
      <c r="AM36" s="9"/>
      <c r="AN36" s="9"/>
      <c r="AO36" s="6"/>
      <c r="AP36" s="7"/>
      <c r="AQ36" s="7"/>
      <c r="AR36" s="8"/>
      <c r="AS36" s="7"/>
      <c r="AT36" s="9"/>
      <c r="AU36" s="9"/>
      <c r="AV36" s="6"/>
      <c r="AW36" s="7"/>
      <c r="AX36" s="7"/>
      <c r="AY36" s="8"/>
      <c r="AZ36" s="7"/>
      <c r="BA36" s="9"/>
      <c r="BB36" s="9"/>
      <c r="BC36" s="6"/>
      <c r="BD36" s="7"/>
      <c r="BE36" s="7"/>
      <c r="BF36" s="8"/>
      <c r="BG36" s="7"/>
      <c r="BH36" s="9"/>
      <c r="BI36" s="9"/>
      <c r="BJ36" s="6"/>
      <c r="BK36" s="7"/>
      <c r="BL36" s="7"/>
      <c r="BM36" s="8"/>
      <c r="BN36" s="7"/>
      <c r="BO36" s="9"/>
      <c r="BP36" s="9"/>
      <c r="BQ36" s="6"/>
      <c r="BR36" s="7"/>
      <c r="BS36" s="7"/>
      <c r="BT36" s="8"/>
      <c r="BU36" s="7"/>
      <c r="BV36" s="9"/>
      <c r="BW36" s="9"/>
      <c r="BX36" s="6"/>
      <c r="BY36" s="7"/>
      <c r="BZ36" s="7"/>
      <c r="CA36" s="8"/>
      <c r="CB36" s="7"/>
      <c r="CC36" s="9"/>
      <c r="CD36" s="9"/>
      <c r="CE36" s="6"/>
      <c r="CF36" s="7"/>
      <c r="CG36" s="7"/>
      <c r="CH36" s="8"/>
      <c r="CI36" s="7"/>
      <c r="CJ36" s="9"/>
      <c r="CK36" s="9"/>
      <c r="CL36" s="6"/>
      <c r="CM36" s="7"/>
      <c r="CN36" s="7"/>
      <c r="CO36" s="8"/>
      <c r="CP36" s="7"/>
      <c r="CQ36" s="9"/>
      <c r="CR36" s="9"/>
      <c r="CS36" s="6"/>
      <c r="CT36" s="7"/>
      <c r="CU36" s="7"/>
      <c r="CV36" s="8"/>
      <c r="CW36" s="7"/>
      <c r="CX36" s="9"/>
      <c r="CY36" s="9"/>
      <c r="CZ36" s="6"/>
      <c r="DA36" s="7"/>
      <c r="DB36" s="7"/>
      <c r="DC36" s="8"/>
      <c r="DD36" s="7"/>
      <c r="DE36" s="9"/>
      <c r="DF36" s="9"/>
      <c r="DG36" s="6"/>
      <c r="DH36" s="7"/>
      <c r="DI36" s="7"/>
      <c r="DJ36" s="8"/>
      <c r="DK36" s="7"/>
      <c r="DL36" s="9"/>
      <c r="DM36" s="9"/>
      <c r="DN36" s="6"/>
      <c r="DO36" s="7"/>
      <c r="DP36" s="7"/>
      <c r="DQ36" s="8"/>
      <c r="DR36" s="7"/>
      <c r="DS36" s="9"/>
      <c r="DT36" s="9"/>
      <c r="DU36" s="6"/>
      <c r="DV36" s="7"/>
      <c r="DW36" s="7"/>
      <c r="DX36" s="8"/>
      <c r="DY36" s="7"/>
      <c r="DZ36" s="9"/>
      <c r="EA36" s="9"/>
      <c r="EB36" s="6"/>
      <c r="EC36" s="7"/>
      <c r="ED36" s="7"/>
      <c r="EE36" s="8"/>
      <c r="EF36" s="7"/>
      <c r="EG36" s="9"/>
      <c r="EH36" s="9"/>
      <c r="EI36" s="6"/>
      <c r="EJ36" s="7"/>
      <c r="EK36" s="7"/>
      <c r="EL36" s="8"/>
      <c r="EM36" s="7"/>
      <c r="EN36" s="9"/>
      <c r="EO36" s="9"/>
      <c r="EP36" s="6"/>
      <c r="EQ36" s="7"/>
      <c r="ER36" s="7"/>
      <c r="ES36" s="8"/>
      <c r="ET36" s="7"/>
      <c r="EU36" s="9"/>
      <c r="EV36" s="9"/>
      <c r="EW36" s="6"/>
      <c r="EX36" s="7"/>
      <c r="EY36" s="7"/>
      <c r="EZ36" s="8"/>
      <c r="FA36" s="7"/>
      <c r="FB36" s="9"/>
      <c r="FC36" s="9"/>
      <c r="FD36" s="6"/>
      <c r="FE36" s="7"/>
      <c r="FF36" s="7"/>
      <c r="FG36" s="8"/>
      <c r="FH36" s="7"/>
      <c r="FI36" s="9"/>
      <c r="FJ36" s="9"/>
      <c r="FK36" s="6"/>
      <c r="FL36" s="7"/>
      <c r="FM36" s="7"/>
      <c r="FN36" s="8"/>
      <c r="FO36" s="7"/>
      <c r="FP36" s="9"/>
      <c r="FQ36" s="9"/>
    </row>
    <row r="37" spans="1:173" s="75" customFormat="1" ht="94.5" x14ac:dyDescent="0.2">
      <c r="A37" s="42">
        <f t="shared" si="4"/>
        <v>26</v>
      </c>
      <c r="B37" s="34" t="s">
        <v>35</v>
      </c>
      <c r="C37" s="47">
        <f>'[1]26 опред. трассы к.л.'!$C$25</f>
        <v>7330.8326750908664</v>
      </c>
      <c r="D37" s="47">
        <f t="shared" si="0"/>
        <v>1466.1665350181734</v>
      </c>
      <c r="E37" s="47">
        <f t="shared" si="3"/>
        <v>8796.9992101090393</v>
      </c>
      <c r="F37" s="52">
        <v>5766</v>
      </c>
      <c r="G37" s="34" t="s">
        <v>12</v>
      </c>
      <c r="H37" s="34" t="s">
        <v>13</v>
      </c>
      <c r="I37" s="38">
        <v>2428</v>
      </c>
      <c r="J37" s="34" t="s">
        <v>400</v>
      </c>
      <c r="K37" s="52">
        <v>9910120042</v>
      </c>
      <c r="L37" s="34" t="s">
        <v>214</v>
      </c>
      <c r="M37" s="24">
        <f>E37/'[2]2015'!E36-1</f>
        <v>0.23936308961806696</v>
      </c>
      <c r="N37" s="5" t="b">
        <f>B37='[2]2015'!B36</f>
        <v>1</v>
      </c>
      <c r="O37" s="7"/>
      <c r="P37" s="8">
        <f>E37*100/'[3]2015'!E36</f>
        <v>123.93630896180669</v>
      </c>
      <c r="Q37" s="7"/>
      <c r="R37" s="7"/>
      <c r="S37" s="5"/>
      <c r="T37" s="9"/>
      <c r="U37" s="7"/>
      <c r="V37" s="7"/>
      <c r="W37" s="8"/>
      <c r="X37" s="7"/>
      <c r="Y37" s="9"/>
      <c r="Z37" s="9"/>
      <c r="AA37" s="6"/>
      <c r="AB37" s="7"/>
      <c r="AC37" s="7"/>
      <c r="AD37" s="8"/>
      <c r="AE37" s="7"/>
      <c r="AF37" s="9"/>
      <c r="AG37" s="9"/>
      <c r="AH37" s="6"/>
      <c r="AI37" s="7"/>
      <c r="AJ37" s="7"/>
      <c r="AK37" s="8"/>
      <c r="AL37" s="7"/>
      <c r="AM37" s="9"/>
      <c r="AN37" s="9"/>
      <c r="AO37" s="6"/>
      <c r="AP37" s="7"/>
      <c r="AQ37" s="7"/>
      <c r="AR37" s="8"/>
      <c r="AS37" s="7"/>
      <c r="AT37" s="9"/>
      <c r="AU37" s="9"/>
      <c r="AV37" s="6"/>
      <c r="AW37" s="7"/>
      <c r="AX37" s="7"/>
      <c r="AY37" s="8"/>
      <c r="AZ37" s="7"/>
      <c r="BA37" s="9"/>
      <c r="BB37" s="9"/>
      <c r="BC37" s="6"/>
      <c r="BD37" s="7"/>
      <c r="BE37" s="7"/>
      <c r="BF37" s="8"/>
      <c r="BG37" s="7"/>
      <c r="BH37" s="9"/>
      <c r="BI37" s="9"/>
      <c r="BJ37" s="6"/>
      <c r="BK37" s="7"/>
      <c r="BL37" s="7"/>
      <c r="BM37" s="8"/>
      <c r="BN37" s="7"/>
      <c r="BO37" s="9"/>
      <c r="BP37" s="9"/>
      <c r="BQ37" s="6"/>
      <c r="BR37" s="7"/>
      <c r="BS37" s="7"/>
      <c r="BT37" s="8"/>
      <c r="BU37" s="7"/>
      <c r="BV37" s="9"/>
      <c r="BW37" s="9"/>
      <c r="BX37" s="6"/>
      <c r="BY37" s="7"/>
      <c r="BZ37" s="7"/>
      <c r="CA37" s="8"/>
      <c r="CB37" s="7"/>
      <c r="CC37" s="9"/>
      <c r="CD37" s="9"/>
      <c r="CE37" s="6"/>
      <c r="CF37" s="7"/>
      <c r="CG37" s="7"/>
      <c r="CH37" s="8"/>
      <c r="CI37" s="7"/>
      <c r="CJ37" s="9"/>
      <c r="CK37" s="9"/>
      <c r="CL37" s="6"/>
      <c r="CM37" s="7"/>
      <c r="CN37" s="7"/>
      <c r="CO37" s="8"/>
      <c r="CP37" s="7"/>
      <c r="CQ37" s="9"/>
      <c r="CR37" s="9"/>
      <c r="CS37" s="6"/>
      <c r="CT37" s="7"/>
      <c r="CU37" s="7"/>
      <c r="CV37" s="8"/>
      <c r="CW37" s="7"/>
      <c r="CX37" s="9"/>
      <c r="CY37" s="9"/>
      <c r="CZ37" s="6"/>
      <c r="DA37" s="7"/>
      <c r="DB37" s="7"/>
      <c r="DC37" s="8"/>
      <c r="DD37" s="7"/>
      <c r="DE37" s="9"/>
      <c r="DF37" s="9"/>
      <c r="DG37" s="6"/>
      <c r="DH37" s="7"/>
      <c r="DI37" s="7"/>
      <c r="DJ37" s="8"/>
      <c r="DK37" s="7"/>
      <c r="DL37" s="9"/>
      <c r="DM37" s="9"/>
      <c r="DN37" s="6"/>
      <c r="DO37" s="7"/>
      <c r="DP37" s="7"/>
      <c r="DQ37" s="8"/>
      <c r="DR37" s="7"/>
      <c r="DS37" s="9"/>
      <c r="DT37" s="9"/>
      <c r="DU37" s="6"/>
      <c r="DV37" s="7"/>
      <c r="DW37" s="7"/>
      <c r="DX37" s="8"/>
      <c r="DY37" s="7"/>
      <c r="DZ37" s="9"/>
      <c r="EA37" s="9"/>
      <c r="EB37" s="6"/>
      <c r="EC37" s="7"/>
      <c r="ED37" s="7"/>
      <c r="EE37" s="8"/>
      <c r="EF37" s="7"/>
      <c r="EG37" s="9"/>
      <c r="EH37" s="9"/>
      <c r="EI37" s="6"/>
      <c r="EJ37" s="7"/>
      <c r="EK37" s="7"/>
      <c r="EL37" s="8"/>
      <c r="EM37" s="7"/>
      <c r="EN37" s="9"/>
      <c r="EO37" s="9"/>
      <c r="EP37" s="6"/>
      <c r="EQ37" s="7"/>
      <c r="ER37" s="7"/>
      <c r="ES37" s="8"/>
      <c r="ET37" s="7"/>
      <c r="EU37" s="9"/>
      <c r="EV37" s="9"/>
      <c r="EW37" s="6"/>
      <c r="EX37" s="7"/>
      <c r="EY37" s="7"/>
      <c r="EZ37" s="8"/>
      <c r="FA37" s="7"/>
      <c r="FB37" s="9"/>
      <c r="FC37" s="9"/>
      <c r="FD37" s="6"/>
      <c r="FE37" s="7"/>
      <c r="FF37" s="7"/>
      <c r="FG37" s="8"/>
      <c r="FH37" s="7"/>
      <c r="FI37" s="9"/>
      <c r="FJ37" s="9"/>
      <c r="FK37" s="6"/>
      <c r="FL37" s="7"/>
      <c r="FM37" s="7"/>
      <c r="FN37" s="8"/>
      <c r="FO37" s="7"/>
      <c r="FP37" s="9"/>
      <c r="FQ37" s="9"/>
    </row>
    <row r="38" spans="1:173" s="75" customFormat="1" ht="94.5" x14ac:dyDescent="0.2">
      <c r="A38" s="42">
        <f t="shared" si="4"/>
        <v>27</v>
      </c>
      <c r="B38" s="34" t="s">
        <v>36</v>
      </c>
      <c r="C38" s="47">
        <f>'[1]27 ремонт предохр.'!$C$23</f>
        <v>904.16838752542401</v>
      </c>
      <c r="D38" s="47">
        <f t="shared" si="0"/>
        <v>180.83367750508481</v>
      </c>
      <c r="E38" s="47">
        <f t="shared" si="3"/>
        <v>1085.0020650305089</v>
      </c>
      <c r="F38" s="52">
        <v>5767</v>
      </c>
      <c r="G38" s="34" t="s">
        <v>12</v>
      </c>
      <c r="H38" s="34" t="s">
        <v>13</v>
      </c>
      <c r="I38" s="38">
        <v>2428</v>
      </c>
      <c r="J38" s="34" t="s">
        <v>400</v>
      </c>
      <c r="K38" s="52">
        <v>9910120043</v>
      </c>
      <c r="L38" s="34" t="s">
        <v>314</v>
      </c>
      <c r="M38" s="24">
        <f>E38/'[2]2015'!E37-1</f>
        <v>0.23858683222660826</v>
      </c>
      <c r="N38" s="5" t="b">
        <f>B38='[2]2015'!B37</f>
        <v>1</v>
      </c>
      <c r="O38" s="7"/>
      <c r="P38" s="8">
        <f>E38*100/'[3]2015'!E37</f>
        <v>123.85868322266084</v>
      </c>
      <c r="Q38" s="7"/>
      <c r="R38" s="7"/>
      <c r="S38" s="5"/>
      <c r="T38" s="9"/>
      <c r="U38" s="7"/>
      <c r="V38" s="7"/>
      <c r="W38" s="8"/>
      <c r="X38" s="7"/>
      <c r="Y38" s="9"/>
      <c r="Z38" s="9"/>
      <c r="AA38" s="6"/>
      <c r="AB38" s="7"/>
      <c r="AC38" s="7"/>
      <c r="AD38" s="8"/>
      <c r="AE38" s="7"/>
      <c r="AF38" s="9"/>
      <c r="AG38" s="9"/>
      <c r="AH38" s="6"/>
      <c r="AI38" s="7"/>
      <c r="AJ38" s="7"/>
      <c r="AK38" s="8"/>
      <c r="AL38" s="7"/>
      <c r="AM38" s="9"/>
      <c r="AN38" s="9"/>
      <c r="AO38" s="6"/>
      <c r="AP38" s="7"/>
      <c r="AQ38" s="7"/>
      <c r="AR38" s="8"/>
      <c r="AS38" s="7"/>
      <c r="AT38" s="9"/>
      <c r="AU38" s="9"/>
      <c r="AV38" s="6"/>
      <c r="AW38" s="7"/>
      <c r="AX38" s="7"/>
      <c r="AY38" s="8"/>
      <c r="AZ38" s="7"/>
      <c r="BA38" s="9"/>
      <c r="BB38" s="9"/>
      <c r="BC38" s="6"/>
      <c r="BD38" s="7"/>
      <c r="BE38" s="7"/>
      <c r="BF38" s="8"/>
      <c r="BG38" s="7"/>
      <c r="BH38" s="9"/>
      <c r="BI38" s="9"/>
      <c r="BJ38" s="6"/>
      <c r="BK38" s="7"/>
      <c r="BL38" s="7"/>
      <c r="BM38" s="8"/>
      <c r="BN38" s="7"/>
      <c r="BO38" s="9"/>
      <c r="BP38" s="9"/>
      <c r="BQ38" s="6"/>
      <c r="BR38" s="7"/>
      <c r="BS38" s="7"/>
      <c r="BT38" s="8"/>
      <c r="BU38" s="7"/>
      <c r="BV38" s="9"/>
      <c r="BW38" s="9"/>
      <c r="BX38" s="6"/>
      <c r="BY38" s="7"/>
      <c r="BZ38" s="7"/>
      <c r="CA38" s="8"/>
      <c r="CB38" s="7"/>
      <c r="CC38" s="9"/>
      <c r="CD38" s="9"/>
      <c r="CE38" s="6"/>
      <c r="CF38" s="7"/>
      <c r="CG38" s="7"/>
      <c r="CH38" s="8"/>
      <c r="CI38" s="7"/>
      <c r="CJ38" s="9"/>
      <c r="CK38" s="9"/>
      <c r="CL38" s="6"/>
      <c r="CM38" s="7"/>
      <c r="CN38" s="7"/>
      <c r="CO38" s="8"/>
      <c r="CP38" s="7"/>
      <c r="CQ38" s="9"/>
      <c r="CR38" s="9"/>
      <c r="CS38" s="6"/>
      <c r="CT38" s="7"/>
      <c r="CU38" s="7"/>
      <c r="CV38" s="8"/>
      <c r="CW38" s="7"/>
      <c r="CX38" s="9"/>
      <c r="CY38" s="9"/>
      <c r="CZ38" s="6"/>
      <c r="DA38" s="7"/>
      <c r="DB38" s="7"/>
      <c r="DC38" s="8"/>
      <c r="DD38" s="7"/>
      <c r="DE38" s="9"/>
      <c r="DF38" s="9"/>
      <c r="DG38" s="6"/>
      <c r="DH38" s="7"/>
      <c r="DI38" s="7"/>
      <c r="DJ38" s="8"/>
      <c r="DK38" s="7"/>
      <c r="DL38" s="9"/>
      <c r="DM38" s="9"/>
      <c r="DN38" s="6"/>
      <c r="DO38" s="7"/>
      <c r="DP38" s="7"/>
      <c r="DQ38" s="8"/>
      <c r="DR38" s="7"/>
      <c r="DS38" s="9"/>
      <c r="DT38" s="9"/>
      <c r="DU38" s="6"/>
      <c r="DV38" s="7"/>
      <c r="DW38" s="7"/>
      <c r="DX38" s="8"/>
      <c r="DY38" s="7"/>
      <c r="DZ38" s="9"/>
      <c r="EA38" s="9"/>
      <c r="EB38" s="6"/>
      <c r="EC38" s="7"/>
      <c r="ED38" s="7"/>
      <c r="EE38" s="8"/>
      <c r="EF38" s="7"/>
      <c r="EG38" s="9"/>
      <c r="EH38" s="9"/>
      <c r="EI38" s="6"/>
      <c r="EJ38" s="7"/>
      <c r="EK38" s="7"/>
      <c r="EL38" s="8"/>
      <c r="EM38" s="7"/>
      <c r="EN38" s="9"/>
      <c r="EO38" s="9"/>
      <c r="EP38" s="6"/>
      <c r="EQ38" s="7"/>
      <c r="ER38" s="7"/>
      <c r="ES38" s="8"/>
      <c r="ET38" s="7"/>
      <c r="EU38" s="9"/>
      <c r="EV38" s="9"/>
      <c r="EW38" s="6"/>
      <c r="EX38" s="7"/>
      <c r="EY38" s="7"/>
      <c r="EZ38" s="8"/>
      <c r="FA38" s="7"/>
      <c r="FB38" s="9"/>
      <c r="FC38" s="9"/>
      <c r="FD38" s="6"/>
      <c r="FE38" s="7"/>
      <c r="FF38" s="7"/>
      <c r="FG38" s="8"/>
      <c r="FH38" s="7"/>
      <c r="FI38" s="9"/>
      <c r="FJ38" s="9"/>
      <c r="FK38" s="6"/>
      <c r="FL38" s="7"/>
      <c r="FM38" s="7"/>
      <c r="FN38" s="8"/>
      <c r="FO38" s="7"/>
      <c r="FP38" s="9"/>
      <c r="FQ38" s="9"/>
    </row>
    <row r="39" spans="1:173" s="75" customFormat="1" ht="94.5" x14ac:dyDescent="0.2">
      <c r="A39" s="42">
        <f t="shared" si="4"/>
        <v>28</v>
      </c>
      <c r="B39" s="34" t="s">
        <v>37</v>
      </c>
      <c r="C39" s="47">
        <f>'[1]28 Сушка тр. масла'!$C$23</f>
        <v>4409.9966542398115</v>
      </c>
      <c r="D39" s="47">
        <f t="shared" si="0"/>
        <v>881.99933084796237</v>
      </c>
      <c r="E39" s="47">
        <f t="shared" si="3"/>
        <v>5291.995985087774</v>
      </c>
      <c r="F39" s="52">
        <v>5768</v>
      </c>
      <c r="G39" s="34" t="s">
        <v>12</v>
      </c>
      <c r="H39" s="34" t="s">
        <v>13</v>
      </c>
      <c r="I39" s="38">
        <v>2428</v>
      </c>
      <c r="J39" s="34" t="s">
        <v>400</v>
      </c>
      <c r="K39" s="52">
        <v>9910120044</v>
      </c>
      <c r="L39" s="34" t="s">
        <v>214</v>
      </c>
      <c r="M39" s="24">
        <f>E39/'[2]2015'!E38-1</f>
        <v>0.23934332203460729</v>
      </c>
      <c r="N39" s="5" t="b">
        <f>B39='[2]2015'!B38</f>
        <v>1</v>
      </c>
      <c r="O39" s="7"/>
      <c r="P39" s="8">
        <f>E39*100/'[3]2015'!E38</f>
        <v>123.93433220346073</v>
      </c>
      <c r="Q39" s="7"/>
      <c r="R39" s="7"/>
      <c r="S39" s="5"/>
      <c r="T39" s="9"/>
      <c r="U39" s="7"/>
      <c r="V39" s="7"/>
      <c r="W39" s="8"/>
      <c r="X39" s="7"/>
      <c r="Y39" s="9"/>
      <c r="Z39" s="9"/>
      <c r="AA39" s="6"/>
      <c r="AB39" s="7"/>
      <c r="AC39" s="7"/>
      <c r="AD39" s="8"/>
      <c r="AE39" s="7"/>
      <c r="AF39" s="9"/>
      <c r="AG39" s="9"/>
      <c r="AH39" s="6"/>
      <c r="AI39" s="7"/>
      <c r="AJ39" s="7"/>
      <c r="AK39" s="8"/>
      <c r="AL39" s="7"/>
      <c r="AM39" s="9"/>
      <c r="AN39" s="9"/>
      <c r="AO39" s="6"/>
      <c r="AP39" s="7"/>
      <c r="AQ39" s="7"/>
      <c r="AR39" s="8"/>
      <c r="AS39" s="7"/>
      <c r="AT39" s="9"/>
      <c r="AU39" s="9"/>
      <c r="AV39" s="6"/>
      <c r="AW39" s="7"/>
      <c r="AX39" s="7"/>
      <c r="AY39" s="8"/>
      <c r="AZ39" s="7"/>
      <c r="BA39" s="9"/>
      <c r="BB39" s="9"/>
      <c r="BC39" s="6"/>
      <c r="BD39" s="7"/>
      <c r="BE39" s="7"/>
      <c r="BF39" s="8"/>
      <c r="BG39" s="7"/>
      <c r="BH39" s="9"/>
      <c r="BI39" s="9"/>
      <c r="BJ39" s="6"/>
      <c r="BK39" s="7"/>
      <c r="BL39" s="7"/>
      <c r="BM39" s="8"/>
      <c r="BN39" s="7"/>
      <c r="BO39" s="9"/>
      <c r="BP39" s="9"/>
      <c r="BQ39" s="6"/>
      <c r="BR39" s="7"/>
      <c r="BS39" s="7"/>
      <c r="BT39" s="8"/>
      <c r="BU39" s="7"/>
      <c r="BV39" s="9"/>
      <c r="BW39" s="9"/>
      <c r="BX39" s="6"/>
      <c r="BY39" s="7"/>
      <c r="BZ39" s="7"/>
      <c r="CA39" s="8"/>
      <c r="CB39" s="7"/>
      <c r="CC39" s="9"/>
      <c r="CD39" s="9"/>
      <c r="CE39" s="6"/>
      <c r="CF39" s="7"/>
      <c r="CG39" s="7"/>
      <c r="CH39" s="8"/>
      <c r="CI39" s="7"/>
      <c r="CJ39" s="9"/>
      <c r="CK39" s="9"/>
      <c r="CL39" s="6"/>
      <c r="CM39" s="7"/>
      <c r="CN39" s="7"/>
      <c r="CO39" s="8"/>
      <c r="CP39" s="7"/>
      <c r="CQ39" s="9"/>
      <c r="CR39" s="9"/>
      <c r="CS39" s="6"/>
      <c r="CT39" s="7"/>
      <c r="CU39" s="7"/>
      <c r="CV39" s="8"/>
      <c r="CW39" s="7"/>
      <c r="CX39" s="9"/>
      <c r="CY39" s="9"/>
      <c r="CZ39" s="6"/>
      <c r="DA39" s="7"/>
      <c r="DB39" s="7"/>
      <c r="DC39" s="8"/>
      <c r="DD39" s="7"/>
      <c r="DE39" s="9"/>
      <c r="DF39" s="9"/>
      <c r="DG39" s="6"/>
      <c r="DH39" s="7"/>
      <c r="DI39" s="7"/>
      <c r="DJ39" s="8"/>
      <c r="DK39" s="7"/>
      <c r="DL39" s="9"/>
      <c r="DM39" s="9"/>
      <c r="DN39" s="6"/>
      <c r="DO39" s="7"/>
      <c r="DP39" s="7"/>
      <c r="DQ39" s="8"/>
      <c r="DR39" s="7"/>
      <c r="DS39" s="9"/>
      <c r="DT39" s="9"/>
      <c r="DU39" s="6"/>
      <c r="DV39" s="7"/>
      <c r="DW39" s="7"/>
      <c r="DX39" s="8"/>
      <c r="DY39" s="7"/>
      <c r="DZ39" s="9"/>
      <c r="EA39" s="9"/>
      <c r="EB39" s="6"/>
      <c r="EC39" s="7"/>
      <c r="ED39" s="7"/>
      <c r="EE39" s="8"/>
      <c r="EF39" s="7"/>
      <c r="EG39" s="9"/>
      <c r="EH39" s="9"/>
      <c r="EI39" s="6"/>
      <c r="EJ39" s="7"/>
      <c r="EK39" s="7"/>
      <c r="EL39" s="8"/>
      <c r="EM39" s="7"/>
      <c r="EN39" s="9"/>
      <c r="EO39" s="9"/>
      <c r="EP39" s="6"/>
      <c r="EQ39" s="7"/>
      <c r="ER39" s="7"/>
      <c r="ES39" s="8"/>
      <c r="ET39" s="7"/>
      <c r="EU39" s="9"/>
      <c r="EV39" s="9"/>
      <c r="EW39" s="6"/>
      <c r="EX39" s="7"/>
      <c r="EY39" s="7"/>
      <c r="EZ39" s="8"/>
      <c r="FA39" s="7"/>
      <c r="FB39" s="9"/>
      <c r="FC39" s="9"/>
      <c r="FD39" s="6"/>
      <c r="FE39" s="7"/>
      <c r="FF39" s="7"/>
      <c r="FG39" s="8"/>
      <c r="FH39" s="7"/>
      <c r="FI39" s="9"/>
      <c r="FJ39" s="9"/>
      <c r="FK39" s="6"/>
      <c r="FL39" s="7"/>
      <c r="FM39" s="7"/>
      <c r="FN39" s="8"/>
      <c r="FO39" s="7"/>
      <c r="FP39" s="9"/>
      <c r="FQ39" s="9"/>
    </row>
    <row r="40" spans="1:173" s="75" customFormat="1" ht="94.5" x14ac:dyDescent="0.2">
      <c r="A40" s="42">
        <f t="shared" si="4"/>
        <v>29</v>
      </c>
      <c r="B40" s="34" t="s">
        <v>38</v>
      </c>
      <c r="C40" s="47">
        <f>'[1]29 Хром. анализ тр. масла в SAP'!$C$22</f>
        <v>4166.669690822624</v>
      </c>
      <c r="D40" s="47">
        <f t="shared" si="0"/>
        <v>833.33393816452485</v>
      </c>
      <c r="E40" s="47">
        <f t="shared" si="3"/>
        <v>5000.0036289871487</v>
      </c>
      <c r="F40" s="52">
        <v>5769</v>
      </c>
      <c r="G40" s="34" t="s">
        <v>12</v>
      </c>
      <c r="H40" s="34" t="s">
        <v>13</v>
      </c>
      <c r="I40" s="38">
        <v>2428</v>
      </c>
      <c r="J40" s="34" t="s">
        <v>400</v>
      </c>
      <c r="K40" s="52">
        <v>9910230003</v>
      </c>
      <c r="L40" s="34" t="s">
        <v>214</v>
      </c>
      <c r="M40" s="24">
        <f>E40/'[2]2015'!E39-1</f>
        <v>0.2397727817969626</v>
      </c>
      <c r="N40" s="5" t="b">
        <f>B40='[2]2015'!B39</f>
        <v>1</v>
      </c>
      <c r="O40" s="7"/>
      <c r="P40" s="8">
        <f>E40*100/'[3]2015'!E39</f>
        <v>123.97727817969624</v>
      </c>
      <c r="Q40" s="7"/>
      <c r="R40" s="7"/>
      <c r="S40" s="9"/>
      <c r="T40" s="9"/>
      <c r="U40" s="7"/>
      <c r="V40" s="7"/>
      <c r="W40" s="8"/>
      <c r="X40" s="7"/>
      <c r="Y40" s="9"/>
      <c r="Z40" s="9"/>
      <c r="AA40" s="6"/>
      <c r="AB40" s="7"/>
      <c r="AC40" s="7"/>
      <c r="AD40" s="8"/>
      <c r="AE40" s="7"/>
      <c r="AF40" s="9"/>
      <c r="AG40" s="9"/>
      <c r="AH40" s="6"/>
      <c r="AI40" s="7"/>
      <c r="AJ40" s="7"/>
      <c r="AK40" s="8"/>
      <c r="AL40" s="7"/>
      <c r="AM40" s="9"/>
      <c r="AN40" s="9"/>
      <c r="AO40" s="6"/>
      <c r="AP40" s="7"/>
      <c r="AQ40" s="7"/>
      <c r="AR40" s="8"/>
      <c r="AS40" s="7"/>
      <c r="AT40" s="9"/>
      <c r="AU40" s="9"/>
      <c r="AV40" s="6"/>
      <c r="AW40" s="7"/>
      <c r="AX40" s="7"/>
      <c r="AY40" s="8"/>
      <c r="AZ40" s="7"/>
      <c r="BA40" s="9"/>
      <c r="BB40" s="9"/>
      <c r="BC40" s="6"/>
      <c r="BD40" s="7"/>
      <c r="BE40" s="7"/>
      <c r="BF40" s="8"/>
      <c r="BG40" s="7"/>
      <c r="BH40" s="9"/>
      <c r="BI40" s="9"/>
      <c r="BJ40" s="6"/>
      <c r="BK40" s="7"/>
      <c r="BL40" s="7"/>
      <c r="BM40" s="8"/>
      <c r="BN40" s="7"/>
      <c r="BO40" s="9"/>
      <c r="BP40" s="9"/>
      <c r="BQ40" s="6"/>
      <c r="BR40" s="7"/>
      <c r="BS40" s="7"/>
      <c r="BT40" s="8"/>
      <c r="BU40" s="7"/>
      <c r="BV40" s="9"/>
      <c r="BW40" s="9"/>
      <c r="BX40" s="6"/>
      <c r="BY40" s="7"/>
      <c r="BZ40" s="7"/>
      <c r="CA40" s="8"/>
      <c r="CB40" s="7"/>
      <c r="CC40" s="9"/>
      <c r="CD40" s="9"/>
      <c r="CE40" s="6"/>
      <c r="CF40" s="7"/>
      <c r="CG40" s="7"/>
      <c r="CH40" s="8"/>
      <c r="CI40" s="7"/>
      <c r="CJ40" s="9"/>
      <c r="CK40" s="9"/>
      <c r="CL40" s="6"/>
      <c r="CM40" s="7"/>
      <c r="CN40" s="7"/>
      <c r="CO40" s="8"/>
      <c r="CP40" s="7"/>
      <c r="CQ40" s="9"/>
      <c r="CR40" s="9"/>
      <c r="CS40" s="6"/>
      <c r="CT40" s="7"/>
      <c r="CU40" s="7"/>
      <c r="CV40" s="8"/>
      <c r="CW40" s="7"/>
      <c r="CX40" s="9"/>
      <c r="CY40" s="9"/>
      <c r="CZ40" s="6"/>
      <c r="DA40" s="7"/>
      <c r="DB40" s="7"/>
      <c r="DC40" s="8"/>
      <c r="DD40" s="7"/>
      <c r="DE40" s="9"/>
      <c r="DF40" s="9"/>
      <c r="DG40" s="6"/>
      <c r="DH40" s="7"/>
      <c r="DI40" s="7"/>
      <c r="DJ40" s="8"/>
      <c r="DK40" s="7"/>
      <c r="DL40" s="9"/>
      <c r="DM40" s="9"/>
      <c r="DN40" s="6"/>
      <c r="DO40" s="7"/>
      <c r="DP40" s="7"/>
      <c r="DQ40" s="8"/>
      <c r="DR40" s="7"/>
      <c r="DS40" s="9"/>
      <c r="DT40" s="9"/>
      <c r="DU40" s="6"/>
      <c r="DV40" s="7"/>
      <c r="DW40" s="7"/>
      <c r="DX40" s="8"/>
      <c r="DY40" s="7"/>
      <c r="DZ40" s="9"/>
      <c r="EA40" s="9"/>
      <c r="EB40" s="6"/>
      <c r="EC40" s="7"/>
      <c r="ED40" s="7"/>
      <c r="EE40" s="8"/>
      <c r="EF40" s="7"/>
      <c r="EG40" s="9"/>
      <c r="EH40" s="9"/>
      <c r="EI40" s="6"/>
      <c r="EJ40" s="7"/>
      <c r="EK40" s="7"/>
      <c r="EL40" s="8"/>
      <c r="EM40" s="7"/>
      <c r="EN40" s="9"/>
      <c r="EO40" s="9"/>
      <c r="EP40" s="6"/>
      <c r="EQ40" s="7"/>
      <c r="ER40" s="7"/>
      <c r="ES40" s="8"/>
      <c r="ET40" s="7"/>
      <c r="EU40" s="9"/>
      <c r="EV40" s="9"/>
      <c r="EW40" s="6"/>
      <c r="EX40" s="7"/>
      <c r="EY40" s="7"/>
      <c r="EZ40" s="8"/>
      <c r="FA40" s="7"/>
      <c r="FB40" s="9"/>
      <c r="FC40" s="9"/>
      <c r="FD40" s="6"/>
      <c r="FE40" s="7"/>
      <c r="FF40" s="7"/>
      <c r="FG40" s="8"/>
      <c r="FH40" s="7"/>
      <c r="FI40" s="9"/>
      <c r="FJ40" s="9"/>
      <c r="FK40" s="6"/>
      <c r="FL40" s="7"/>
      <c r="FM40" s="7"/>
      <c r="FN40" s="8"/>
      <c r="FO40" s="7"/>
      <c r="FP40" s="9"/>
      <c r="FQ40" s="9"/>
    </row>
    <row r="41" spans="1:173" s="75" customFormat="1" ht="94.5" x14ac:dyDescent="0.2">
      <c r="A41" s="42">
        <f t="shared" si="4"/>
        <v>30</v>
      </c>
      <c r="B41" s="34" t="s">
        <v>39</v>
      </c>
      <c r="C41" s="47">
        <f>'[1]30 Хр. анализ масла (10,8 чч)'!$C$24</f>
        <v>9144.1661031474741</v>
      </c>
      <c r="D41" s="47">
        <f t="shared" si="0"/>
        <v>1828.8332206294949</v>
      </c>
      <c r="E41" s="47">
        <f t="shared" si="3"/>
        <v>10972.999323776969</v>
      </c>
      <c r="F41" s="52">
        <v>5770</v>
      </c>
      <c r="G41" s="34" t="s">
        <v>12</v>
      </c>
      <c r="H41" s="34" t="s">
        <v>13</v>
      </c>
      <c r="I41" s="38">
        <v>2428</v>
      </c>
      <c r="J41" s="34" t="s">
        <v>400</v>
      </c>
      <c r="K41" s="52">
        <v>9910120377</v>
      </c>
      <c r="L41" s="34" t="s">
        <v>214</v>
      </c>
      <c r="M41" s="24">
        <f>E41/'[2]2015'!E40-1</f>
        <v>0.23932678154246356</v>
      </c>
      <c r="N41" s="5" t="b">
        <f>B41='[2]2015'!B40</f>
        <v>1</v>
      </c>
      <c r="O41" s="7"/>
      <c r="P41" s="8">
        <f>E41*100/'[3]2015'!E40</f>
        <v>123.93267815424637</v>
      </c>
      <c r="Q41" s="7"/>
      <c r="R41" s="7"/>
      <c r="S41" s="9"/>
      <c r="T41" s="9"/>
      <c r="U41" s="7"/>
      <c r="V41" s="7"/>
      <c r="W41" s="8"/>
      <c r="X41" s="7"/>
      <c r="Y41" s="9"/>
      <c r="Z41" s="9"/>
      <c r="AA41" s="6"/>
      <c r="AB41" s="7"/>
      <c r="AC41" s="7"/>
      <c r="AD41" s="8"/>
      <c r="AE41" s="7"/>
      <c r="AF41" s="9"/>
      <c r="AG41" s="9"/>
      <c r="AH41" s="6"/>
      <c r="AI41" s="7"/>
      <c r="AJ41" s="7"/>
      <c r="AK41" s="8"/>
      <c r="AL41" s="7"/>
      <c r="AM41" s="9"/>
      <c r="AN41" s="9"/>
      <c r="AO41" s="6"/>
      <c r="AP41" s="7"/>
      <c r="AQ41" s="7"/>
      <c r="AR41" s="8"/>
      <c r="AS41" s="7"/>
      <c r="AT41" s="9"/>
      <c r="AU41" s="9"/>
      <c r="AV41" s="6"/>
      <c r="AW41" s="7"/>
      <c r="AX41" s="7"/>
      <c r="AY41" s="8"/>
      <c r="AZ41" s="7"/>
      <c r="BA41" s="9"/>
      <c r="BB41" s="9"/>
      <c r="BC41" s="6"/>
      <c r="BD41" s="7"/>
      <c r="BE41" s="7"/>
      <c r="BF41" s="8"/>
      <c r="BG41" s="7"/>
      <c r="BH41" s="9"/>
      <c r="BI41" s="9"/>
      <c r="BJ41" s="6"/>
      <c r="BK41" s="7"/>
      <c r="BL41" s="7"/>
      <c r="BM41" s="8"/>
      <c r="BN41" s="7"/>
      <c r="BO41" s="9"/>
      <c r="BP41" s="9"/>
      <c r="BQ41" s="6"/>
      <c r="BR41" s="7"/>
      <c r="BS41" s="7"/>
      <c r="BT41" s="8"/>
      <c r="BU41" s="7"/>
      <c r="BV41" s="9"/>
      <c r="BW41" s="9"/>
      <c r="BX41" s="6"/>
      <c r="BY41" s="7"/>
      <c r="BZ41" s="7"/>
      <c r="CA41" s="8"/>
      <c r="CB41" s="7"/>
      <c r="CC41" s="9"/>
      <c r="CD41" s="9"/>
      <c r="CE41" s="6"/>
      <c r="CF41" s="7"/>
      <c r="CG41" s="7"/>
      <c r="CH41" s="8"/>
      <c r="CI41" s="7"/>
      <c r="CJ41" s="9"/>
      <c r="CK41" s="9"/>
      <c r="CL41" s="6"/>
      <c r="CM41" s="7"/>
      <c r="CN41" s="7"/>
      <c r="CO41" s="8"/>
      <c r="CP41" s="7"/>
      <c r="CQ41" s="9"/>
      <c r="CR41" s="9"/>
      <c r="CS41" s="6"/>
      <c r="CT41" s="7"/>
      <c r="CU41" s="7"/>
      <c r="CV41" s="8"/>
      <c r="CW41" s="7"/>
      <c r="CX41" s="9"/>
      <c r="CY41" s="9"/>
      <c r="CZ41" s="6"/>
      <c r="DA41" s="7"/>
      <c r="DB41" s="7"/>
      <c r="DC41" s="8"/>
      <c r="DD41" s="7"/>
      <c r="DE41" s="9"/>
      <c r="DF41" s="9"/>
      <c r="DG41" s="6"/>
      <c r="DH41" s="7"/>
      <c r="DI41" s="7"/>
      <c r="DJ41" s="8"/>
      <c r="DK41" s="7"/>
      <c r="DL41" s="9"/>
      <c r="DM41" s="9"/>
      <c r="DN41" s="6"/>
      <c r="DO41" s="7"/>
      <c r="DP41" s="7"/>
      <c r="DQ41" s="8"/>
      <c r="DR41" s="7"/>
      <c r="DS41" s="9"/>
      <c r="DT41" s="9"/>
      <c r="DU41" s="6"/>
      <c r="DV41" s="7"/>
      <c r="DW41" s="7"/>
      <c r="DX41" s="8"/>
      <c r="DY41" s="7"/>
      <c r="DZ41" s="9"/>
      <c r="EA41" s="9"/>
      <c r="EB41" s="6"/>
      <c r="EC41" s="7"/>
      <c r="ED41" s="7"/>
      <c r="EE41" s="8"/>
      <c r="EF41" s="7"/>
      <c r="EG41" s="9"/>
      <c r="EH41" s="9"/>
      <c r="EI41" s="6"/>
      <c r="EJ41" s="7"/>
      <c r="EK41" s="7"/>
      <c r="EL41" s="8"/>
      <c r="EM41" s="7"/>
      <c r="EN41" s="9"/>
      <c r="EO41" s="9"/>
      <c r="EP41" s="6"/>
      <c r="EQ41" s="7"/>
      <c r="ER41" s="7"/>
      <c r="ES41" s="8"/>
      <c r="ET41" s="7"/>
      <c r="EU41" s="9"/>
      <c r="EV41" s="9"/>
      <c r="EW41" s="6"/>
      <c r="EX41" s="7"/>
      <c r="EY41" s="7"/>
      <c r="EZ41" s="8"/>
      <c r="FA41" s="7"/>
      <c r="FB41" s="9"/>
      <c r="FC41" s="9"/>
      <c r="FD41" s="6"/>
      <c r="FE41" s="7"/>
      <c r="FF41" s="7"/>
      <c r="FG41" s="8"/>
      <c r="FH41" s="7"/>
      <c r="FI41" s="9"/>
      <c r="FJ41" s="9"/>
      <c r="FK41" s="6"/>
      <c r="FL41" s="7"/>
      <c r="FM41" s="7"/>
      <c r="FN41" s="8"/>
      <c r="FO41" s="7"/>
      <c r="FP41" s="9"/>
      <c r="FQ41" s="9"/>
    </row>
    <row r="42" spans="1:173" s="75" customFormat="1" ht="94.5" x14ac:dyDescent="0.2">
      <c r="A42" s="42">
        <f t="shared" si="4"/>
        <v>31</v>
      </c>
      <c r="B42" s="34" t="s">
        <v>40</v>
      </c>
      <c r="C42" s="47">
        <f>'[1]31 согл. зем. уч.'!$C$23</f>
        <v>1045.0023420243938</v>
      </c>
      <c r="D42" s="47">
        <f t="shared" si="0"/>
        <v>209.00046840487877</v>
      </c>
      <c r="E42" s="47">
        <f t="shared" si="3"/>
        <v>1254.0028104292726</v>
      </c>
      <c r="F42" s="52">
        <v>5771</v>
      </c>
      <c r="G42" s="34" t="s">
        <v>12</v>
      </c>
      <c r="H42" s="34" t="s">
        <v>13</v>
      </c>
      <c r="I42" s="38">
        <v>2428</v>
      </c>
      <c r="J42" s="34" t="s">
        <v>400</v>
      </c>
      <c r="K42" s="52">
        <v>9910070003</v>
      </c>
      <c r="L42" s="34" t="s">
        <v>214</v>
      </c>
      <c r="M42" s="24">
        <f>E42/'[2]2015'!E41-1</f>
        <v>0.24035886293696596</v>
      </c>
      <c r="N42" s="5" t="b">
        <f>B42='[2]2015'!B41</f>
        <v>1</v>
      </c>
      <c r="O42" s="7"/>
      <c r="P42" s="8">
        <f>E42*100/'[3]2015'!E41</f>
        <v>124.03588629369661</v>
      </c>
      <c r="Q42" s="7"/>
      <c r="R42" s="7"/>
      <c r="S42" s="9"/>
      <c r="T42" s="9"/>
      <c r="U42" s="7"/>
      <c r="V42" s="7"/>
      <c r="W42" s="8"/>
      <c r="X42" s="7"/>
      <c r="Y42" s="9"/>
      <c r="Z42" s="9"/>
      <c r="AA42" s="6"/>
      <c r="AB42" s="7"/>
      <c r="AC42" s="7"/>
      <c r="AD42" s="8"/>
      <c r="AE42" s="7"/>
      <c r="AF42" s="9"/>
      <c r="AG42" s="9"/>
      <c r="AH42" s="6"/>
      <c r="AI42" s="7"/>
      <c r="AJ42" s="7"/>
      <c r="AK42" s="8"/>
      <c r="AL42" s="7"/>
      <c r="AM42" s="9"/>
      <c r="AN42" s="9"/>
      <c r="AO42" s="6"/>
      <c r="AP42" s="7"/>
      <c r="AQ42" s="7"/>
      <c r="AR42" s="8"/>
      <c r="AS42" s="7"/>
      <c r="AT42" s="9"/>
      <c r="AU42" s="9"/>
      <c r="AV42" s="6"/>
      <c r="AW42" s="7"/>
      <c r="AX42" s="7"/>
      <c r="AY42" s="8"/>
      <c r="AZ42" s="7"/>
      <c r="BA42" s="9"/>
      <c r="BB42" s="9"/>
      <c r="BC42" s="6"/>
      <c r="BD42" s="7"/>
      <c r="BE42" s="7"/>
      <c r="BF42" s="8"/>
      <c r="BG42" s="7"/>
      <c r="BH42" s="9"/>
      <c r="BI42" s="9"/>
      <c r="BJ42" s="6"/>
      <c r="BK42" s="7"/>
      <c r="BL42" s="7"/>
      <c r="BM42" s="8"/>
      <c r="BN42" s="7"/>
      <c r="BO42" s="9"/>
      <c r="BP42" s="9"/>
      <c r="BQ42" s="6"/>
      <c r="BR42" s="7"/>
      <c r="BS42" s="7"/>
      <c r="BT42" s="8"/>
      <c r="BU42" s="7"/>
      <c r="BV42" s="9"/>
      <c r="BW42" s="9"/>
      <c r="BX42" s="6"/>
      <c r="BY42" s="7"/>
      <c r="BZ42" s="7"/>
      <c r="CA42" s="8"/>
      <c r="CB42" s="7"/>
      <c r="CC42" s="9"/>
      <c r="CD42" s="9"/>
      <c r="CE42" s="6"/>
      <c r="CF42" s="7"/>
      <c r="CG42" s="7"/>
      <c r="CH42" s="8"/>
      <c r="CI42" s="7"/>
      <c r="CJ42" s="9"/>
      <c r="CK42" s="9"/>
      <c r="CL42" s="6"/>
      <c r="CM42" s="7"/>
      <c r="CN42" s="7"/>
      <c r="CO42" s="8"/>
      <c r="CP42" s="7"/>
      <c r="CQ42" s="9"/>
      <c r="CR42" s="9"/>
      <c r="CS42" s="6"/>
      <c r="CT42" s="7"/>
      <c r="CU42" s="7"/>
      <c r="CV42" s="8"/>
      <c r="CW42" s="7"/>
      <c r="CX42" s="9"/>
      <c r="CY42" s="9"/>
      <c r="CZ42" s="6"/>
      <c r="DA42" s="7"/>
      <c r="DB42" s="7"/>
      <c r="DC42" s="8"/>
      <c r="DD42" s="7"/>
      <c r="DE42" s="9"/>
      <c r="DF42" s="9"/>
      <c r="DG42" s="6"/>
      <c r="DH42" s="7"/>
      <c r="DI42" s="7"/>
      <c r="DJ42" s="8"/>
      <c r="DK42" s="7"/>
      <c r="DL42" s="9"/>
      <c r="DM42" s="9"/>
      <c r="DN42" s="6"/>
      <c r="DO42" s="7"/>
      <c r="DP42" s="7"/>
      <c r="DQ42" s="8"/>
      <c r="DR42" s="7"/>
      <c r="DS42" s="9"/>
      <c r="DT42" s="9"/>
      <c r="DU42" s="6"/>
      <c r="DV42" s="7"/>
      <c r="DW42" s="7"/>
      <c r="DX42" s="8"/>
      <c r="DY42" s="7"/>
      <c r="DZ42" s="9"/>
      <c r="EA42" s="9"/>
      <c r="EB42" s="6"/>
      <c r="EC42" s="7"/>
      <c r="ED42" s="7"/>
      <c r="EE42" s="8"/>
      <c r="EF42" s="7"/>
      <c r="EG42" s="9"/>
      <c r="EH42" s="9"/>
      <c r="EI42" s="6"/>
      <c r="EJ42" s="7"/>
      <c r="EK42" s="7"/>
      <c r="EL42" s="8"/>
      <c r="EM42" s="7"/>
      <c r="EN42" s="9"/>
      <c r="EO42" s="9"/>
      <c r="EP42" s="6"/>
      <c r="EQ42" s="7"/>
      <c r="ER42" s="7"/>
      <c r="ES42" s="8"/>
      <c r="ET42" s="7"/>
      <c r="EU42" s="9"/>
      <c r="EV42" s="9"/>
      <c r="EW42" s="6"/>
      <c r="EX42" s="7"/>
      <c r="EY42" s="7"/>
      <c r="EZ42" s="8"/>
      <c r="FA42" s="7"/>
      <c r="FB42" s="9"/>
      <c r="FC42" s="9"/>
      <c r="FD42" s="6"/>
      <c r="FE42" s="7"/>
      <c r="FF42" s="7"/>
      <c r="FG42" s="8"/>
      <c r="FH42" s="7"/>
      <c r="FI42" s="9"/>
      <c r="FJ42" s="9"/>
      <c r="FK42" s="6"/>
      <c r="FL42" s="7"/>
      <c r="FM42" s="7"/>
      <c r="FN42" s="8"/>
      <c r="FO42" s="7"/>
      <c r="FP42" s="9"/>
      <c r="FQ42" s="9"/>
    </row>
    <row r="43" spans="1:173" s="75" customFormat="1" ht="94.5" x14ac:dyDescent="0.2">
      <c r="A43" s="42">
        <f t="shared" si="4"/>
        <v>32</v>
      </c>
      <c r="B43" s="34" t="s">
        <v>41</v>
      </c>
      <c r="C43" s="47">
        <f>'[1]32 согл. зем. уч. (2)'!$C$23</f>
        <v>1555.8329285394616</v>
      </c>
      <c r="D43" s="47">
        <f t="shared" si="0"/>
        <v>311.16658570789235</v>
      </c>
      <c r="E43" s="47">
        <f>D43+C43</f>
        <v>1866.999514247354</v>
      </c>
      <c r="F43" s="52">
        <v>5772</v>
      </c>
      <c r="G43" s="34" t="s">
        <v>12</v>
      </c>
      <c r="H43" s="34" t="s">
        <v>13</v>
      </c>
      <c r="I43" s="38">
        <v>2428</v>
      </c>
      <c r="J43" s="34" t="s">
        <v>400</v>
      </c>
      <c r="K43" s="52">
        <v>9910070004</v>
      </c>
      <c r="L43" s="34" t="s">
        <v>214</v>
      </c>
      <c r="M43" s="24">
        <f>E43/'[2]2015'!E42-1</f>
        <v>0.23970751278044733</v>
      </c>
      <c r="N43" s="5" t="b">
        <f>B43='[2]2015'!B42</f>
        <v>1</v>
      </c>
      <c r="O43" s="7"/>
      <c r="P43" s="8">
        <f>E43*100/'[3]2015'!E42</f>
        <v>123.97075127804473</v>
      </c>
      <c r="Q43" s="7"/>
      <c r="R43" s="7"/>
      <c r="S43" s="9"/>
      <c r="T43" s="9"/>
      <c r="U43" s="7"/>
      <c r="V43" s="7"/>
      <c r="W43" s="8"/>
      <c r="X43" s="7"/>
      <c r="Y43" s="9"/>
      <c r="Z43" s="9"/>
      <c r="AA43" s="6"/>
      <c r="AB43" s="7"/>
      <c r="AC43" s="7"/>
      <c r="AD43" s="8"/>
      <c r="AE43" s="7"/>
      <c r="AF43" s="9"/>
      <c r="AG43" s="9"/>
      <c r="AH43" s="6"/>
      <c r="AI43" s="7"/>
      <c r="AJ43" s="7"/>
      <c r="AK43" s="8"/>
      <c r="AL43" s="7"/>
      <c r="AM43" s="9"/>
      <c r="AN43" s="9"/>
      <c r="AO43" s="6"/>
      <c r="AP43" s="7"/>
      <c r="AQ43" s="7"/>
      <c r="AR43" s="8"/>
      <c r="AS43" s="7"/>
      <c r="AT43" s="9"/>
      <c r="AU43" s="9"/>
      <c r="AV43" s="6"/>
      <c r="AW43" s="7"/>
      <c r="AX43" s="7"/>
      <c r="AY43" s="8"/>
      <c r="AZ43" s="7"/>
      <c r="BA43" s="9"/>
      <c r="BB43" s="9"/>
      <c r="BC43" s="6"/>
      <c r="BD43" s="7"/>
      <c r="BE43" s="7"/>
      <c r="BF43" s="8"/>
      <c r="BG43" s="7"/>
      <c r="BH43" s="9"/>
      <c r="BI43" s="9"/>
      <c r="BJ43" s="6"/>
      <c r="BK43" s="7"/>
      <c r="BL43" s="7"/>
      <c r="BM43" s="8"/>
      <c r="BN43" s="7"/>
      <c r="BO43" s="9"/>
      <c r="BP43" s="9"/>
      <c r="BQ43" s="6"/>
      <c r="BR43" s="7"/>
      <c r="BS43" s="7"/>
      <c r="BT43" s="8"/>
      <c r="BU43" s="7"/>
      <c r="BV43" s="9"/>
      <c r="BW43" s="9"/>
      <c r="BX43" s="6"/>
      <c r="BY43" s="7"/>
      <c r="BZ43" s="7"/>
      <c r="CA43" s="8"/>
      <c r="CB43" s="7"/>
      <c r="CC43" s="9"/>
      <c r="CD43" s="9"/>
      <c r="CE43" s="6"/>
      <c r="CF43" s="7"/>
      <c r="CG43" s="7"/>
      <c r="CH43" s="8"/>
      <c r="CI43" s="7"/>
      <c r="CJ43" s="9"/>
      <c r="CK43" s="9"/>
      <c r="CL43" s="6"/>
      <c r="CM43" s="7"/>
      <c r="CN43" s="7"/>
      <c r="CO43" s="8"/>
      <c r="CP43" s="7"/>
      <c r="CQ43" s="9"/>
      <c r="CR43" s="9"/>
      <c r="CS43" s="6"/>
      <c r="CT43" s="7"/>
      <c r="CU43" s="7"/>
      <c r="CV43" s="8"/>
      <c r="CW43" s="7"/>
      <c r="CX43" s="9"/>
      <c r="CY43" s="9"/>
      <c r="CZ43" s="6"/>
      <c r="DA43" s="7"/>
      <c r="DB43" s="7"/>
      <c r="DC43" s="8"/>
      <c r="DD43" s="7"/>
      <c r="DE43" s="9"/>
      <c r="DF43" s="9"/>
      <c r="DG43" s="6"/>
      <c r="DH43" s="7"/>
      <c r="DI43" s="7"/>
      <c r="DJ43" s="8"/>
      <c r="DK43" s="7"/>
      <c r="DL43" s="9"/>
      <c r="DM43" s="9"/>
      <c r="DN43" s="6"/>
      <c r="DO43" s="7"/>
      <c r="DP43" s="7"/>
      <c r="DQ43" s="8"/>
      <c r="DR43" s="7"/>
      <c r="DS43" s="9"/>
      <c r="DT43" s="9"/>
      <c r="DU43" s="6"/>
      <c r="DV43" s="7"/>
      <c r="DW43" s="7"/>
      <c r="DX43" s="8"/>
      <c r="DY43" s="7"/>
      <c r="DZ43" s="9"/>
      <c r="EA43" s="9"/>
      <c r="EB43" s="6"/>
      <c r="EC43" s="7"/>
      <c r="ED43" s="7"/>
      <c r="EE43" s="8"/>
      <c r="EF43" s="7"/>
      <c r="EG43" s="9"/>
      <c r="EH43" s="9"/>
      <c r="EI43" s="6"/>
      <c r="EJ43" s="7"/>
      <c r="EK43" s="7"/>
      <c r="EL43" s="8"/>
      <c r="EM43" s="7"/>
      <c r="EN43" s="9"/>
      <c r="EO43" s="9"/>
      <c r="EP43" s="6"/>
      <c r="EQ43" s="7"/>
      <c r="ER43" s="7"/>
      <c r="ES43" s="8"/>
      <c r="ET43" s="7"/>
      <c r="EU43" s="9"/>
      <c r="EV43" s="9"/>
      <c r="EW43" s="6"/>
      <c r="EX43" s="7"/>
      <c r="EY43" s="7"/>
      <c r="EZ43" s="8"/>
      <c r="FA43" s="7"/>
      <c r="FB43" s="9"/>
      <c r="FC43" s="9"/>
      <c r="FD43" s="6"/>
      <c r="FE43" s="7"/>
      <c r="FF43" s="7"/>
      <c r="FG43" s="8"/>
      <c r="FH43" s="7"/>
      <c r="FI43" s="9"/>
      <c r="FJ43" s="9"/>
      <c r="FK43" s="6"/>
      <c r="FL43" s="7"/>
      <c r="FM43" s="7"/>
      <c r="FN43" s="8"/>
      <c r="FO43" s="7"/>
      <c r="FP43" s="9"/>
      <c r="FQ43" s="9"/>
    </row>
    <row r="44" spans="1:173" s="75" customFormat="1" ht="94.5" x14ac:dyDescent="0.2">
      <c r="A44" s="42">
        <f t="shared" si="4"/>
        <v>33</v>
      </c>
      <c r="B44" s="34" t="s">
        <v>42</v>
      </c>
      <c r="C44" s="47">
        <f>'[1]33 согл. зем. уч. (3)'!$C$25</f>
        <v>7924.9987717025042</v>
      </c>
      <c r="D44" s="47">
        <f t="shared" si="0"/>
        <v>1584.9997543405009</v>
      </c>
      <c r="E44" s="47">
        <f t="shared" si="3"/>
        <v>9509.9985260430058</v>
      </c>
      <c r="F44" s="52">
        <v>5773</v>
      </c>
      <c r="G44" s="34" t="s">
        <v>12</v>
      </c>
      <c r="H44" s="34" t="s">
        <v>13</v>
      </c>
      <c r="I44" s="38">
        <v>2428</v>
      </c>
      <c r="J44" s="34" t="s">
        <v>400</v>
      </c>
      <c r="K44" s="52">
        <v>9910070005</v>
      </c>
      <c r="L44" s="34" t="s">
        <v>214</v>
      </c>
      <c r="M44" s="24">
        <f>E44/'[2]2015'!E43-1</f>
        <v>0.23941072931617424</v>
      </c>
      <c r="N44" s="5" t="b">
        <f>B44='[2]2015'!B43</f>
        <v>1</v>
      </c>
      <c r="O44" s="7"/>
      <c r="P44" s="8">
        <f>E44*100/'[3]2015'!E43</f>
        <v>123.94107293161744</v>
      </c>
      <c r="Q44" s="7"/>
      <c r="R44" s="7"/>
      <c r="S44" s="9"/>
      <c r="T44" s="9"/>
      <c r="U44" s="7"/>
      <c r="V44" s="7"/>
      <c r="W44" s="8"/>
      <c r="X44" s="7"/>
      <c r="Y44" s="9"/>
      <c r="Z44" s="9"/>
      <c r="AA44" s="6"/>
      <c r="AB44" s="7"/>
      <c r="AC44" s="7"/>
      <c r="AD44" s="8"/>
      <c r="AE44" s="7"/>
      <c r="AF44" s="9"/>
      <c r="AG44" s="9"/>
      <c r="AH44" s="6"/>
      <c r="AI44" s="7"/>
      <c r="AJ44" s="7"/>
      <c r="AK44" s="8"/>
      <c r="AL44" s="7"/>
      <c r="AM44" s="9"/>
      <c r="AN44" s="9"/>
      <c r="AO44" s="6"/>
      <c r="AP44" s="7"/>
      <c r="AQ44" s="7"/>
      <c r="AR44" s="8"/>
      <c r="AS44" s="7"/>
      <c r="AT44" s="9"/>
      <c r="AU44" s="9"/>
      <c r="AV44" s="6"/>
      <c r="AW44" s="7"/>
      <c r="AX44" s="7"/>
      <c r="AY44" s="8"/>
      <c r="AZ44" s="7"/>
      <c r="BA44" s="9"/>
      <c r="BB44" s="9"/>
      <c r="BC44" s="6"/>
      <c r="BD44" s="7"/>
      <c r="BE44" s="7"/>
      <c r="BF44" s="8"/>
      <c r="BG44" s="7"/>
      <c r="BH44" s="9"/>
      <c r="BI44" s="9"/>
      <c r="BJ44" s="6"/>
      <c r="BK44" s="7"/>
      <c r="BL44" s="7"/>
      <c r="BM44" s="8"/>
      <c r="BN44" s="7"/>
      <c r="BO44" s="9"/>
      <c r="BP44" s="9"/>
      <c r="BQ44" s="6"/>
      <c r="BR44" s="7"/>
      <c r="BS44" s="7"/>
      <c r="BT44" s="8"/>
      <c r="BU44" s="7"/>
      <c r="BV44" s="9"/>
      <c r="BW44" s="9"/>
      <c r="BX44" s="6"/>
      <c r="BY44" s="7"/>
      <c r="BZ44" s="7"/>
      <c r="CA44" s="8"/>
      <c r="CB44" s="7"/>
      <c r="CC44" s="9"/>
      <c r="CD44" s="9"/>
      <c r="CE44" s="6"/>
      <c r="CF44" s="7"/>
      <c r="CG44" s="7"/>
      <c r="CH44" s="8"/>
      <c r="CI44" s="7"/>
      <c r="CJ44" s="9"/>
      <c r="CK44" s="9"/>
      <c r="CL44" s="6"/>
      <c r="CM44" s="7"/>
      <c r="CN44" s="7"/>
      <c r="CO44" s="8"/>
      <c r="CP44" s="7"/>
      <c r="CQ44" s="9"/>
      <c r="CR44" s="9"/>
      <c r="CS44" s="6"/>
      <c r="CT44" s="7"/>
      <c r="CU44" s="7"/>
      <c r="CV44" s="8"/>
      <c r="CW44" s="7"/>
      <c r="CX44" s="9"/>
      <c r="CY44" s="9"/>
      <c r="CZ44" s="6"/>
      <c r="DA44" s="7"/>
      <c r="DB44" s="7"/>
      <c r="DC44" s="8"/>
      <c r="DD44" s="7"/>
      <c r="DE44" s="9"/>
      <c r="DF44" s="9"/>
      <c r="DG44" s="6"/>
      <c r="DH44" s="7"/>
      <c r="DI44" s="7"/>
      <c r="DJ44" s="8"/>
      <c r="DK44" s="7"/>
      <c r="DL44" s="9"/>
      <c r="DM44" s="9"/>
      <c r="DN44" s="6"/>
      <c r="DO44" s="7"/>
      <c r="DP44" s="7"/>
      <c r="DQ44" s="8"/>
      <c r="DR44" s="7"/>
      <c r="DS44" s="9"/>
      <c r="DT44" s="9"/>
      <c r="DU44" s="6"/>
      <c r="DV44" s="7"/>
      <c r="DW44" s="7"/>
      <c r="DX44" s="8"/>
      <c r="DY44" s="7"/>
      <c r="DZ44" s="9"/>
      <c r="EA44" s="9"/>
      <c r="EB44" s="6"/>
      <c r="EC44" s="7"/>
      <c r="ED44" s="7"/>
      <c r="EE44" s="8"/>
      <c r="EF44" s="7"/>
      <c r="EG44" s="9"/>
      <c r="EH44" s="9"/>
      <c r="EI44" s="6"/>
      <c r="EJ44" s="7"/>
      <c r="EK44" s="7"/>
      <c r="EL44" s="8"/>
      <c r="EM44" s="7"/>
      <c r="EN44" s="9"/>
      <c r="EO44" s="9"/>
      <c r="EP44" s="6"/>
      <c r="EQ44" s="7"/>
      <c r="ER44" s="7"/>
      <c r="ES44" s="8"/>
      <c r="ET44" s="7"/>
      <c r="EU44" s="9"/>
      <c r="EV44" s="9"/>
      <c r="EW44" s="6"/>
      <c r="EX44" s="7"/>
      <c r="EY44" s="7"/>
      <c r="EZ44" s="8"/>
      <c r="FA44" s="7"/>
      <c r="FB44" s="9"/>
      <c r="FC44" s="9"/>
      <c r="FD44" s="6"/>
      <c r="FE44" s="7"/>
      <c r="FF44" s="7"/>
      <c r="FG44" s="8"/>
      <c r="FH44" s="7"/>
      <c r="FI44" s="9"/>
      <c r="FJ44" s="9"/>
      <c r="FK44" s="6"/>
      <c r="FL44" s="7"/>
      <c r="FM44" s="7"/>
      <c r="FN44" s="8"/>
      <c r="FO44" s="7"/>
      <c r="FP44" s="9"/>
      <c r="FQ44" s="9"/>
    </row>
    <row r="45" spans="1:173" s="75" customFormat="1" ht="94.5" x14ac:dyDescent="0.2">
      <c r="A45" s="42">
        <f t="shared" si="4"/>
        <v>34</v>
      </c>
      <c r="B45" s="34" t="s">
        <v>43</v>
      </c>
      <c r="C45" s="47">
        <f>'[1]34 согл. энерг.об.'!$C$23</f>
        <v>3633.3317608056191</v>
      </c>
      <c r="D45" s="47">
        <f t="shared" si="0"/>
        <v>726.66635216112388</v>
      </c>
      <c r="E45" s="47">
        <f t="shared" si="3"/>
        <v>4359.9981129667431</v>
      </c>
      <c r="F45" s="52">
        <v>5774</v>
      </c>
      <c r="G45" s="34" t="s">
        <v>12</v>
      </c>
      <c r="H45" s="34" t="s">
        <v>13</v>
      </c>
      <c r="I45" s="38">
        <v>2428</v>
      </c>
      <c r="J45" s="34" t="s">
        <v>400</v>
      </c>
      <c r="K45" s="52">
        <v>9910070002</v>
      </c>
      <c r="L45" s="34" t="s">
        <v>214</v>
      </c>
      <c r="M45" s="24">
        <f>E45/'[2]2015'!E44-1</f>
        <v>0.2393399980007791</v>
      </c>
      <c r="N45" s="5" t="b">
        <f>B45='[2]2015'!B44</f>
        <v>1</v>
      </c>
      <c r="O45" s="7"/>
      <c r="P45" s="8">
        <f>E45*100/'[3]2015'!E44</f>
        <v>123.93399980007791</v>
      </c>
      <c r="Q45" s="7"/>
      <c r="R45" s="7"/>
      <c r="S45" s="9"/>
      <c r="T45" s="9"/>
      <c r="U45" s="7"/>
      <c r="V45" s="7"/>
      <c r="W45" s="8"/>
      <c r="X45" s="7"/>
      <c r="Y45" s="9"/>
      <c r="Z45" s="9"/>
      <c r="AA45" s="6"/>
      <c r="AB45" s="7"/>
      <c r="AC45" s="7"/>
      <c r="AD45" s="8"/>
      <c r="AE45" s="7"/>
      <c r="AF45" s="9"/>
      <c r="AG45" s="9"/>
      <c r="AH45" s="6"/>
      <c r="AI45" s="7"/>
      <c r="AJ45" s="7"/>
      <c r="AK45" s="8"/>
      <c r="AL45" s="7"/>
      <c r="AM45" s="9"/>
      <c r="AN45" s="9"/>
      <c r="AO45" s="6"/>
      <c r="AP45" s="7"/>
      <c r="AQ45" s="7"/>
      <c r="AR45" s="8"/>
      <c r="AS45" s="7"/>
      <c r="AT45" s="9"/>
      <c r="AU45" s="9"/>
      <c r="AV45" s="6"/>
      <c r="AW45" s="7"/>
      <c r="AX45" s="7"/>
      <c r="AY45" s="8"/>
      <c r="AZ45" s="7"/>
      <c r="BA45" s="9"/>
      <c r="BB45" s="9"/>
      <c r="BC45" s="6"/>
      <c r="BD45" s="7"/>
      <c r="BE45" s="7"/>
      <c r="BF45" s="8"/>
      <c r="BG45" s="7"/>
      <c r="BH45" s="9"/>
      <c r="BI45" s="9"/>
      <c r="BJ45" s="6"/>
      <c r="BK45" s="7"/>
      <c r="BL45" s="7"/>
      <c r="BM45" s="8"/>
      <c r="BN45" s="7"/>
      <c r="BO45" s="9"/>
      <c r="BP45" s="9"/>
      <c r="BQ45" s="6"/>
      <c r="BR45" s="7"/>
      <c r="BS45" s="7"/>
      <c r="BT45" s="8"/>
      <c r="BU45" s="7"/>
      <c r="BV45" s="9"/>
      <c r="BW45" s="9"/>
      <c r="BX45" s="6"/>
      <c r="BY45" s="7"/>
      <c r="BZ45" s="7"/>
      <c r="CA45" s="8"/>
      <c r="CB45" s="7"/>
      <c r="CC45" s="9"/>
      <c r="CD45" s="9"/>
      <c r="CE45" s="6"/>
      <c r="CF45" s="7"/>
      <c r="CG45" s="7"/>
      <c r="CH45" s="8"/>
      <c r="CI45" s="7"/>
      <c r="CJ45" s="9"/>
      <c r="CK45" s="9"/>
      <c r="CL45" s="6"/>
      <c r="CM45" s="7"/>
      <c r="CN45" s="7"/>
      <c r="CO45" s="8"/>
      <c r="CP45" s="7"/>
      <c r="CQ45" s="9"/>
      <c r="CR45" s="9"/>
      <c r="CS45" s="6"/>
      <c r="CT45" s="7"/>
      <c r="CU45" s="7"/>
      <c r="CV45" s="8"/>
      <c r="CW45" s="7"/>
      <c r="CX45" s="9"/>
      <c r="CY45" s="9"/>
      <c r="CZ45" s="6"/>
      <c r="DA45" s="7"/>
      <c r="DB45" s="7"/>
      <c r="DC45" s="8"/>
      <c r="DD45" s="7"/>
      <c r="DE45" s="9"/>
      <c r="DF45" s="9"/>
      <c r="DG45" s="6"/>
      <c r="DH45" s="7"/>
      <c r="DI45" s="7"/>
      <c r="DJ45" s="8"/>
      <c r="DK45" s="7"/>
      <c r="DL45" s="9"/>
      <c r="DM45" s="9"/>
      <c r="DN45" s="6"/>
      <c r="DO45" s="7"/>
      <c r="DP45" s="7"/>
      <c r="DQ45" s="8"/>
      <c r="DR45" s="7"/>
      <c r="DS45" s="9"/>
      <c r="DT45" s="9"/>
      <c r="DU45" s="6"/>
      <c r="DV45" s="7"/>
      <c r="DW45" s="7"/>
      <c r="DX45" s="8"/>
      <c r="DY45" s="7"/>
      <c r="DZ45" s="9"/>
      <c r="EA45" s="9"/>
      <c r="EB45" s="6"/>
      <c r="EC45" s="7"/>
      <c r="ED45" s="7"/>
      <c r="EE45" s="8"/>
      <c r="EF45" s="7"/>
      <c r="EG45" s="9"/>
      <c r="EH45" s="9"/>
      <c r="EI45" s="6"/>
      <c r="EJ45" s="7"/>
      <c r="EK45" s="7"/>
      <c r="EL45" s="8"/>
      <c r="EM45" s="7"/>
      <c r="EN45" s="9"/>
      <c r="EO45" s="9"/>
      <c r="EP45" s="6"/>
      <c r="EQ45" s="7"/>
      <c r="ER45" s="7"/>
      <c r="ES45" s="8"/>
      <c r="ET45" s="7"/>
      <c r="EU45" s="9"/>
      <c r="EV45" s="9"/>
      <c r="EW45" s="6"/>
      <c r="EX45" s="7"/>
      <c r="EY45" s="7"/>
      <c r="EZ45" s="8"/>
      <c r="FA45" s="7"/>
      <c r="FB45" s="9"/>
      <c r="FC45" s="9"/>
      <c r="FD45" s="6"/>
      <c r="FE45" s="7"/>
      <c r="FF45" s="7"/>
      <c r="FG45" s="8"/>
      <c r="FH45" s="7"/>
      <c r="FI45" s="9"/>
      <c r="FJ45" s="9"/>
      <c r="FK45" s="6"/>
      <c r="FL45" s="7"/>
      <c r="FM45" s="7"/>
      <c r="FN45" s="8"/>
      <c r="FO45" s="7"/>
      <c r="FP45" s="9"/>
      <c r="FQ45" s="9"/>
    </row>
    <row r="46" spans="1:173" s="75" customFormat="1" ht="94.5" x14ac:dyDescent="0.2">
      <c r="A46" s="42">
        <f t="shared" si="4"/>
        <v>35</v>
      </c>
      <c r="B46" s="34" t="s">
        <v>44</v>
      </c>
      <c r="C46" s="47">
        <f>'[1]35 Допуск перс до 10кВт'!$C$23</f>
        <v>10048.332287105774</v>
      </c>
      <c r="D46" s="47">
        <f t="shared" si="0"/>
        <v>2009.6664574211547</v>
      </c>
      <c r="E46" s="47">
        <f t="shared" si="3"/>
        <v>12057.998744526929</v>
      </c>
      <c r="F46" s="52">
        <v>5775</v>
      </c>
      <c r="G46" s="34" t="s">
        <v>12</v>
      </c>
      <c r="H46" s="34" t="s">
        <v>13</v>
      </c>
      <c r="I46" s="38">
        <v>2428</v>
      </c>
      <c r="J46" s="34" t="s">
        <v>400</v>
      </c>
      <c r="K46" s="52">
        <v>9910120315</v>
      </c>
      <c r="L46" s="34" t="s">
        <v>214</v>
      </c>
      <c r="M46" s="24">
        <f>E46/'[2]2015'!E45-1</f>
        <v>0.23925989152383642</v>
      </c>
      <c r="N46" s="5" t="b">
        <f>B46='[2]2015'!B45</f>
        <v>1</v>
      </c>
      <c r="O46" s="7"/>
      <c r="P46" s="8">
        <f>E46*100/'[3]2015'!E45</f>
        <v>123.92598915238365</v>
      </c>
      <c r="Q46" s="7"/>
      <c r="R46" s="7"/>
      <c r="S46" s="9"/>
      <c r="T46" s="9"/>
      <c r="U46" s="7"/>
      <c r="V46" s="7"/>
      <c r="W46" s="8"/>
      <c r="X46" s="7"/>
      <c r="Y46" s="9"/>
      <c r="Z46" s="9"/>
      <c r="AA46" s="6"/>
      <c r="AB46" s="7"/>
      <c r="AC46" s="7"/>
      <c r="AD46" s="8"/>
      <c r="AE46" s="7"/>
      <c r="AF46" s="9"/>
      <c r="AG46" s="9"/>
      <c r="AH46" s="6"/>
      <c r="AI46" s="7"/>
      <c r="AJ46" s="7"/>
      <c r="AK46" s="8"/>
      <c r="AL46" s="7"/>
      <c r="AM46" s="9"/>
      <c r="AN46" s="9"/>
      <c r="AO46" s="6"/>
      <c r="AP46" s="7"/>
      <c r="AQ46" s="7"/>
      <c r="AR46" s="8"/>
      <c r="AS46" s="7"/>
      <c r="AT46" s="9"/>
      <c r="AU46" s="9"/>
      <c r="AV46" s="6"/>
      <c r="AW46" s="7"/>
      <c r="AX46" s="7"/>
      <c r="AY46" s="8"/>
      <c r="AZ46" s="7"/>
      <c r="BA46" s="9"/>
      <c r="BB46" s="9"/>
      <c r="BC46" s="6"/>
      <c r="BD46" s="7"/>
      <c r="BE46" s="7"/>
      <c r="BF46" s="8"/>
      <c r="BG46" s="7"/>
      <c r="BH46" s="9"/>
      <c r="BI46" s="9"/>
      <c r="BJ46" s="6"/>
      <c r="BK46" s="7"/>
      <c r="BL46" s="7"/>
      <c r="BM46" s="8"/>
      <c r="BN46" s="7"/>
      <c r="BO46" s="9"/>
      <c r="BP46" s="9"/>
      <c r="BQ46" s="6"/>
      <c r="BR46" s="7"/>
      <c r="BS46" s="7"/>
      <c r="BT46" s="8"/>
      <c r="BU46" s="7"/>
      <c r="BV46" s="9"/>
      <c r="BW46" s="9"/>
      <c r="BX46" s="6"/>
      <c r="BY46" s="7"/>
      <c r="BZ46" s="7"/>
      <c r="CA46" s="8"/>
      <c r="CB46" s="7"/>
      <c r="CC46" s="9"/>
      <c r="CD46" s="9"/>
      <c r="CE46" s="6"/>
      <c r="CF46" s="7"/>
      <c r="CG46" s="7"/>
      <c r="CH46" s="8"/>
      <c r="CI46" s="7"/>
      <c r="CJ46" s="9"/>
      <c r="CK46" s="9"/>
      <c r="CL46" s="6"/>
      <c r="CM46" s="7"/>
      <c r="CN46" s="7"/>
      <c r="CO46" s="8"/>
      <c r="CP46" s="7"/>
      <c r="CQ46" s="9"/>
      <c r="CR46" s="9"/>
      <c r="CS46" s="6"/>
      <c r="CT46" s="7"/>
      <c r="CU46" s="7"/>
      <c r="CV46" s="8"/>
      <c r="CW46" s="7"/>
      <c r="CX46" s="9"/>
      <c r="CY46" s="9"/>
      <c r="CZ46" s="6"/>
      <c r="DA46" s="7"/>
      <c r="DB46" s="7"/>
      <c r="DC46" s="8"/>
      <c r="DD46" s="7"/>
      <c r="DE46" s="9"/>
      <c r="DF46" s="9"/>
      <c r="DG46" s="6"/>
      <c r="DH46" s="7"/>
      <c r="DI46" s="7"/>
      <c r="DJ46" s="8"/>
      <c r="DK46" s="7"/>
      <c r="DL46" s="9"/>
      <c r="DM46" s="9"/>
      <c r="DN46" s="6"/>
      <c r="DO46" s="7"/>
      <c r="DP46" s="7"/>
      <c r="DQ46" s="8"/>
      <c r="DR46" s="7"/>
      <c r="DS46" s="9"/>
      <c r="DT46" s="9"/>
      <c r="DU46" s="6"/>
      <c r="DV46" s="7"/>
      <c r="DW46" s="7"/>
      <c r="DX46" s="8"/>
      <c r="DY46" s="7"/>
      <c r="DZ46" s="9"/>
      <c r="EA46" s="9"/>
      <c r="EB46" s="6"/>
      <c r="EC46" s="7"/>
      <c r="ED46" s="7"/>
      <c r="EE46" s="8"/>
      <c r="EF46" s="7"/>
      <c r="EG46" s="9"/>
      <c r="EH46" s="9"/>
      <c r="EI46" s="6"/>
      <c r="EJ46" s="7"/>
      <c r="EK46" s="7"/>
      <c r="EL46" s="8"/>
      <c r="EM46" s="7"/>
      <c r="EN46" s="9"/>
      <c r="EO46" s="9"/>
      <c r="EP46" s="6"/>
      <c r="EQ46" s="7"/>
      <c r="ER46" s="7"/>
      <c r="ES46" s="8"/>
      <c r="ET46" s="7"/>
      <c r="EU46" s="9"/>
      <c r="EV46" s="9"/>
      <c r="EW46" s="6"/>
      <c r="EX46" s="7"/>
      <c r="EY46" s="7"/>
      <c r="EZ46" s="8"/>
      <c r="FA46" s="7"/>
      <c r="FB46" s="9"/>
      <c r="FC46" s="9"/>
      <c r="FD46" s="6"/>
      <c r="FE46" s="7"/>
      <c r="FF46" s="7"/>
      <c r="FG46" s="8"/>
      <c r="FH46" s="7"/>
      <c r="FI46" s="9"/>
      <c r="FJ46" s="9"/>
      <c r="FK46" s="6"/>
      <c r="FL46" s="7"/>
      <c r="FM46" s="7"/>
      <c r="FN46" s="8"/>
      <c r="FO46" s="7"/>
      <c r="FP46" s="9"/>
      <c r="FQ46" s="9"/>
    </row>
    <row r="47" spans="1:173" s="75" customFormat="1" ht="94.5" x14ac:dyDescent="0.2">
      <c r="A47" s="42">
        <f t="shared" si="4"/>
        <v>36</v>
      </c>
      <c r="B47" s="34" t="s">
        <v>45</v>
      </c>
      <c r="C47" s="47">
        <f>'[1]36 Допуск перс'!$C$23</f>
        <v>11162.504060635922</v>
      </c>
      <c r="D47" s="47">
        <f t="shared" si="0"/>
        <v>2232.5008121271844</v>
      </c>
      <c r="E47" s="47">
        <f t="shared" si="3"/>
        <v>13395.004872763106</v>
      </c>
      <c r="F47" s="52">
        <v>5776</v>
      </c>
      <c r="G47" s="34" t="s">
        <v>12</v>
      </c>
      <c r="H47" s="34" t="s">
        <v>13</v>
      </c>
      <c r="I47" s="38">
        <v>2428</v>
      </c>
      <c r="J47" s="34" t="s">
        <v>400</v>
      </c>
      <c r="K47" s="52">
        <v>9910120045</v>
      </c>
      <c r="L47" s="34" t="s">
        <v>214</v>
      </c>
      <c r="M47" s="24">
        <f>E47/'[2]2015'!E46-1</f>
        <v>0.23936018437852558</v>
      </c>
      <c r="N47" s="5" t="b">
        <f>B47='[2]2015'!B46</f>
        <v>1</v>
      </c>
      <c r="O47" s="7"/>
      <c r="P47" s="8">
        <f>E47*100/'[3]2015'!E46</f>
        <v>123.93601843785257</v>
      </c>
      <c r="Q47" s="7"/>
      <c r="R47" s="7"/>
      <c r="S47" s="9"/>
      <c r="T47" s="9"/>
      <c r="U47" s="7"/>
      <c r="V47" s="7"/>
      <c r="W47" s="8"/>
      <c r="X47" s="7"/>
      <c r="Y47" s="9"/>
      <c r="Z47" s="9"/>
      <c r="AA47" s="6"/>
      <c r="AB47" s="7"/>
      <c r="AC47" s="7"/>
      <c r="AD47" s="8"/>
      <c r="AE47" s="7"/>
      <c r="AF47" s="9"/>
      <c r="AG47" s="9"/>
      <c r="AH47" s="6"/>
      <c r="AI47" s="7"/>
      <c r="AJ47" s="7"/>
      <c r="AK47" s="8"/>
      <c r="AL47" s="7"/>
      <c r="AM47" s="9"/>
      <c r="AN47" s="9"/>
      <c r="AO47" s="6"/>
      <c r="AP47" s="7"/>
      <c r="AQ47" s="7"/>
      <c r="AR47" s="8"/>
      <c r="AS47" s="7"/>
      <c r="AT47" s="9"/>
      <c r="AU47" s="9"/>
      <c r="AV47" s="6"/>
      <c r="AW47" s="7"/>
      <c r="AX47" s="7"/>
      <c r="AY47" s="8"/>
      <c r="AZ47" s="7"/>
      <c r="BA47" s="9"/>
      <c r="BB47" s="9"/>
      <c r="BC47" s="6"/>
      <c r="BD47" s="7"/>
      <c r="BE47" s="7"/>
      <c r="BF47" s="8"/>
      <c r="BG47" s="7"/>
      <c r="BH47" s="9"/>
      <c r="BI47" s="9"/>
      <c r="BJ47" s="6"/>
      <c r="BK47" s="7"/>
      <c r="BL47" s="7"/>
      <c r="BM47" s="8"/>
      <c r="BN47" s="7"/>
      <c r="BO47" s="9"/>
      <c r="BP47" s="9"/>
      <c r="BQ47" s="6"/>
      <c r="BR47" s="7"/>
      <c r="BS47" s="7"/>
      <c r="BT47" s="8"/>
      <c r="BU47" s="7"/>
      <c r="BV47" s="9"/>
      <c r="BW47" s="9"/>
      <c r="BX47" s="6"/>
      <c r="BY47" s="7"/>
      <c r="BZ47" s="7"/>
      <c r="CA47" s="8"/>
      <c r="CB47" s="7"/>
      <c r="CC47" s="9"/>
      <c r="CD47" s="9"/>
      <c r="CE47" s="6"/>
      <c r="CF47" s="7"/>
      <c r="CG47" s="7"/>
      <c r="CH47" s="8"/>
      <c r="CI47" s="7"/>
      <c r="CJ47" s="9"/>
      <c r="CK47" s="9"/>
      <c r="CL47" s="6"/>
      <c r="CM47" s="7"/>
      <c r="CN47" s="7"/>
      <c r="CO47" s="8"/>
      <c r="CP47" s="7"/>
      <c r="CQ47" s="9"/>
      <c r="CR47" s="9"/>
      <c r="CS47" s="6"/>
      <c r="CT47" s="7"/>
      <c r="CU47" s="7"/>
      <c r="CV47" s="8"/>
      <c r="CW47" s="7"/>
      <c r="CX47" s="9"/>
      <c r="CY47" s="9"/>
      <c r="CZ47" s="6"/>
      <c r="DA47" s="7"/>
      <c r="DB47" s="7"/>
      <c r="DC47" s="8"/>
      <c r="DD47" s="7"/>
      <c r="DE47" s="9"/>
      <c r="DF47" s="9"/>
      <c r="DG47" s="6"/>
      <c r="DH47" s="7"/>
      <c r="DI47" s="7"/>
      <c r="DJ47" s="8"/>
      <c r="DK47" s="7"/>
      <c r="DL47" s="9"/>
      <c r="DM47" s="9"/>
      <c r="DN47" s="6"/>
      <c r="DO47" s="7"/>
      <c r="DP47" s="7"/>
      <c r="DQ47" s="8"/>
      <c r="DR47" s="7"/>
      <c r="DS47" s="9"/>
      <c r="DT47" s="9"/>
      <c r="DU47" s="6"/>
      <c r="DV47" s="7"/>
      <c r="DW47" s="7"/>
      <c r="DX47" s="8"/>
      <c r="DY47" s="7"/>
      <c r="DZ47" s="9"/>
      <c r="EA47" s="9"/>
      <c r="EB47" s="6"/>
      <c r="EC47" s="7"/>
      <c r="ED47" s="7"/>
      <c r="EE47" s="8"/>
      <c r="EF47" s="7"/>
      <c r="EG47" s="9"/>
      <c r="EH47" s="9"/>
      <c r="EI47" s="6"/>
      <c r="EJ47" s="7"/>
      <c r="EK47" s="7"/>
      <c r="EL47" s="8"/>
      <c r="EM47" s="7"/>
      <c r="EN47" s="9"/>
      <c r="EO47" s="9"/>
      <c r="EP47" s="6"/>
      <c r="EQ47" s="7"/>
      <c r="ER47" s="7"/>
      <c r="ES47" s="8"/>
      <c r="ET47" s="7"/>
      <c r="EU47" s="9"/>
      <c r="EV47" s="9"/>
      <c r="EW47" s="6"/>
      <c r="EX47" s="7"/>
      <c r="EY47" s="7"/>
      <c r="EZ47" s="8"/>
      <c r="FA47" s="7"/>
      <c r="FB47" s="9"/>
      <c r="FC47" s="9"/>
      <c r="FD47" s="6"/>
      <c r="FE47" s="7"/>
      <c r="FF47" s="7"/>
      <c r="FG47" s="8"/>
      <c r="FH47" s="7"/>
      <c r="FI47" s="9"/>
      <c r="FJ47" s="9"/>
      <c r="FK47" s="6"/>
      <c r="FL47" s="7"/>
      <c r="FM47" s="7"/>
      <c r="FN47" s="8"/>
      <c r="FO47" s="7"/>
      <c r="FP47" s="9"/>
      <c r="FQ47" s="9"/>
    </row>
    <row r="48" spans="1:173" s="75" customFormat="1" ht="94.5" x14ac:dyDescent="0.2">
      <c r="A48" s="42">
        <f t="shared" si="4"/>
        <v>37</v>
      </c>
      <c r="B48" s="34" t="s">
        <v>46</v>
      </c>
      <c r="C48" s="47">
        <f>'[1]37 тех. осмотр. эн. об.'!$C$23</f>
        <v>3306.6676165957333</v>
      </c>
      <c r="D48" s="47">
        <f t="shared" si="0"/>
        <v>661.33352331914671</v>
      </c>
      <c r="E48" s="47">
        <f t="shared" si="3"/>
        <v>3968.0011399148798</v>
      </c>
      <c r="F48" s="52">
        <v>5777</v>
      </c>
      <c r="G48" s="34" t="s">
        <v>12</v>
      </c>
      <c r="H48" s="34" t="s">
        <v>13</v>
      </c>
      <c r="I48" s="38">
        <v>2428</v>
      </c>
      <c r="J48" s="34" t="s">
        <v>400</v>
      </c>
      <c r="K48" s="52">
        <v>9910120048</v>
      </c>
      <c r="L48" s="34" t="s">
        <v>214</v>
      </c>
      <c r="M48" s="24">
        <f>E48/'[2]2015'!E47-1</f>
        <v>0.23922584007335379</v>
      </c>
      <c r="N48" s="5" t="b">
        <f>B48='[2]2015'!B47</f>
        <v>1</v>
      </c>
      <c r="O48" s="7"/>
      <c r="P48" s="8">
        <f>E48*100/'[3]2015'!E47</f>
        <v>123.92258400733539</v>
      </c>
      <c r="Q48" s="7"/>
      <c r="R48" s="7"/>
      <c r="S48" s="9"/>
      <c r="T48" s="9"/>
      <c r="U48" s="7"/>
      <c r="V48" s="7"/>
      <c r="W48" s="8"/>
      <c r="X48" s="7"/>
      <c r="Y48" s="9"/>
      <c r="Z48" s="9"/>
      <c r="AA48" s="6"/>
      <c r="AB48" s="7"/>
      <c r="AC48" s="7"/>
      <c r="AD48" s="8"/>
      <c r="AE48" s="7"/>
      <c r="AF48" s="9"/>
      <c r="AG48" s="9"/>
      <c r="AH48" s="6"/>
      <c r="AI48" s="7"/>
      <c r="AJ48" s="7"/>
      <c r="AK48" s="8"/>
      <c r="AL48" s="7"/>
      <c r="AM48" s="9"/>
      <c r="AN48" s="9"/>
      <c r="AO48" s="6"/>
      <c r="AP48" s="7"/>
      <c r="AQ48" s="7"/>
      <c r="AR48" s="8"/>
      <c r="AS48" s="7"/>
      <c r="AT48" s="9"/>
      <c r="AU48" s="9"/>
      <c r="AV48" s="6"/>
      <c r="AW48" s="7"/>
      <c r="AX48" s="7"/>
      <c r="AY48" s="8"/>
      <c r="AZ48" s="7"/>
      <c r="BA48" s="9"/>
      <c r="BB48" s="9"/>
      <c r="BC48" s="6"/>
      <c r="BD48" s="7"/>
      <c r="BE48" s="7"/>
      <c r="BF48" s="8"/>
      <c r="BG48" s="7"/>
      <c r="BH48" s="9"/>
      <c r="BI48" s="9"/>
      <c r="BJ48" s="6"/>
      <c r="BK48" s="7"/>
      <c r="BL48" s="7"/>
      <c r="BM48" s="8"/>
      <c r="BN48" s="7"/>
      <c r="BO48" s="9"/>
      <c r="BP48" s="9"/>
      <c r="BQ48" s="6"/>
      <c r="BR48" s="7"/>
      <c r="BS48" s="7"/>
      <c r="BT48" s="8"/>
      <c r="BU48" s="7"/>
      <c r="BV48" s="9"/>
      <c r="BW48" s="9"/>
      <c r="BX48" s="6"/>
      <c r="BY48" s="7"/>
      <c r="BZ48" s="7"/>
      <c r="CA48" s="8"/>
      <c r="CB48" s="7"/>
      <c r="CC48" s="9"/>
      <c r="CD48" s="9"/>
      <c r="CE48" s="6"/>
      <c r="CF48" s="7"/>
      <c r="CG48" s="7"/>
      <c r="CH48" s="8"/>
      <c r="CI48" s="7"/>
      <c r="CJ48" s="9"/>
      <c r="CK48" s="9"/>
      <c r="CL48" s="6"/>
      <c r="CM48" s="7"/>
      <c r="CN48" s="7"/>
      <c r="CO48" s="8"/>
      <c r="CP48" s="7"/>
      <c r="CQ48" s="9"/>
      <c r="CR48" s="9"/>
      <c r="CS48" s="6"/>
      <c r="CT48" s="7"/>
      <c r="CU48" s="7"/>
      <c r="CV48" s="8"/>
      <c r="CW48" s="7"/>
      <c r="CX48" s="9"/>
      <c r="CY48" s="9"/>
      <c r="CZ48" s="6"/>
      <c r="DA48" s="7"/>
      <c r="DB48" s="7"/>
      <c r="DC48" s="8"/>
      <c r="DD48" s="7"/>
      <c r="DE48" s="9"/>
      <c r="DF48" s="9"/>
      <c r="DG48" s="6"/>
      <c r="DH48" s="7"/>
      <c r="DI48" s="7"/>
      <c r="DJ48" s="8"/>
      <c r="DK48" s="7"/>
      <c r="DL48" s="9"/>
      <c r="DM48" s="9"/>
      <c r="DN48" s="6"/>
      <c r="DO48" s="7"/>
      <c r="DP48" s="7"/>
      <c r="DQ48" s="8"/>
      <c r="DR48" s="7"/>
      <c r="DS48" s="9"/>
      <c r="DT48" s="9"/>
      <c r="DU48" s="6"/>
      <c r="DV48" s="7"/>
      <c r="DW48" s="7"/>
      <c r="DX48" s="8"/>
      <c r="DY48" s="7"/>
      <c r="DZ48" s="9"/>
      <c r="EA48" s="9"/>
      <c r="EB48" s="6"/>
      <c r="EC48" s="7"/>
      <c r="ED48" s="7"/>
      <c r="EE48" s="8"/>
      <c r="EF48" s="7"/>
      <c r="EG48" s="9"/>
      <c r="EH48" s="9"/>
      <c r="EI48" s="6"/>
      <c r="EJ48" s="7"/>
      <c r="EK48" s="7"/>
      <c r="EL48" s="8"/>
      <c r="EM48" s="7"/>
      <c r="EN48" s="9"/>
      <c r="EO48" s="9"/>
      <c r="EP48" s="6"/>
      <c r="EQ48" s="7"/>
      <c r="ER48" s="7"/>
      <c r="ES48" s="8"/>
      <c r="ET48" s="7"/>
      <c r="EU48" s="9"/>
      <c r="EV48" s="9"/>
      <c r="EW48" s="6"/>
      <c r="EX48" s="7"/>
      <c r="EY48" s="7"/>
      <c r="EZ48" s="8"/>
      <c r="FA48" s="7"/>
      <c r="FB48" s="9"/>
      <c r="FC48" s="9"/>
      <c r="FD48" s="6"/>
      <c r="FE48" s="7"/>
      <c r="FF48" s="7"/>
      <c r="FG48" s="8"/>
      <c r="FH48" s="7"/>
      <c r="FI48" s="9"/>
      <c r="FJ48" s="9"/>
      <c r="FK48" s="6"/>
      <c r="FL48" s="7"/>
      <c r="FM48" s="7"/>
      <c r="FN48" s="8"/>
      <c r="FO48" s="7"/>
      <c r="FP48" s="9"/>
      <c r="FQ48" s="9"/>
    </row>
    <row r="49" spans="1:173" s="75" customFormat="1" ht="94.5" x14ac:dyDescent="0.2">
      <c r="A49" s="42">
        <f t="shared" si="4"/>
        <v>38</v>
      </c>
      <c r="B49" s="34" t="s">
        <v>47</v>
      </c>
      <c r="C49" s="47">
        <f>'[1]38 отключ.'!$C$25</f>
        <v>764.99690136738354</v>
      </c>
      <c r="D49" s="47">
        <f t="shared" si="0"/>
        <v>152.9993802734767</v>
      </c>
      <c r="E49" s="47">
        <f t="shared" si="3"/>
        <v>917.99628164086027</v>
      </c>
      <c r="F49" s="52">
        <v>5778</v>
      </c>
      <c r="G49" s="34" t="s">
        <v>12</v>
      </c>
      <c r="H49" s="34" t="s">
        <v>13</v>
      </c>
      <c r="I49" s="38">
        <v>2428</v>
      </c>
      <c r="J49" s="34" t="s">
        <v>400</v>
      </c>
      <c r="K49" s="52">
        <v>9910030002</v>
      </c>
      <c r="L49" s="34" t="s">
        <v>215</v>
      </c>
      <c r="M49" s="24">
        <f>E49/'[2]2015'!E48-1</f>
        <v>0.23886137873260438</v>
      </c>
      <c r="N49" s="5" t="b">
        <f>B49='[2]2015'!B48</f>
        <v>1</v>
      </c>
      <c r="O49" s="7"/>
      <c r="P49" s="8">
        <f>E49*100/'[3]2015'!E48</f>
        <v>123.88613787326044</v>
      </c>
      <c r="Q49" s="7"/>
      <c r="R49" s="7"/>
      <c r="S49" s="9"/>
      <c r="T49" s="9"/>
      <c r="U49" s="7"/>
      <c r="V49" s="7"/>
      <c r="W49" s="8"/>
      <c r="X49" s="7"/>
      <c r="Y49" s="9"/>
      <c r="Z49" s="9"/>
      <c r="AA49" s="6"/>
      <c r="AB49" s="7"/>
      <c r="AC49" s="7"/>
      <c r="AD49" s="8"/>
      <c r="AE49" s="7"/>
      <c r="AF49" s="9"/>
      <c r="AG49" s="9"/>
      <c r="AH49" s="6"/>
      <c r="AI49" s="7"/>
      <c r="AJ49" s="7"/>
      <c r="AK49" s="8"/>
      <c r="AL49" s="7"/>
      <c r="AM49" s="9"/>
      <c r="AN49" s="9"/>
      <c r="AO49" s="6"/>
      <c r="AP49" s="7"/>
      <c r="AQ49" s="7"/>
      <c r="AR49" s="8"/>
      <c r="AS49" s="7"/>
      <c r="AT49" s="9"/>
      <c r="AU49" s="9"/>
      <c r="AV49" s="6"/>
      <c r="AW49" s="7"/>
      <c r="AX49" s="7"/>
      <c r="AY49" s="8"/>
      <c r="AZ49" s="7"/>
      <c r="BA49" s="9"/>
      <c r="BB49" s="9"/>
      <c r="BC49" s="6"/>
      <c r="BD49" s="7"/>
      <c r="BE49" s="7"/>
      <c r="BF49" s="8"/>
      <c r="BG49" s="7"/>
      <c r="BH49" s="9"/>
      <c r="BI49" s="9"/>
      <c r="BJ49" s="6"/>
      <c r="BK49" s="7"/>
      <c r="BL49" s="7"/>
      <c r="BM49" s="8"/>
      <c r="BN49" s="7"/>
      <c r="BO49" s="9"/>
      <c r="BP49" s="9"/>
      <c r="BQ49" s="6"/>
      <c r="BR49" s="7"/>
      <c r="BS49" s="7"/>
      <c r="BT49" s="8"/>
      <c r="BU49" s="7"/>
      <c r="BV49" s="9"/>
      <c r="BW49" s="9"/>
      <c r="BX49" s="6"/>
      <c r="BY49" s="7"/>
      <c r="BZ49" s="7"/>
      <c r="CA49" s="8"/>
      <c r="CB49" s="7"/>
      <c r="CC49" s="9"/>
      <c r="CD49" s="9"/>
      <c r="CE49" s="6"/>
      <c r="CF49" s="7"/>
      <c r="CG49" s="7"/>
      <c r="CH49" s="8"/>
      <c r="CI49" s="7"/>
      <c r="CJ49" s="9"/>
      <c r="CK49" s="9"/>
      <c r="CL49" s="6"/>
      <c r="CM49" s="7"/>
      <c r="CN49" s="7"/>
      <c r="CO49" s="8"/>
      <c r="CP49" s="7"/>
      <c r="CQ49" s="9"/>
      <c r="CR49" s="9"/>
      <c r="CS49" s="6"/>
      <c r="CT49" s="7"/>
      <c r="CU49" s="7"/>
      <c r="CV49" s="8"/>
      <c r="CW49" s="7"/>
      <c r="CX49" s="9"/>
      <c r="CY49" s="9"/>
      <c r="CZ49" s="6"/>
      <c r="DA49" s="7"/>
      <c r="DB49" s="7"/>
      <c r="DC49" s="8"/>
      <c r="DD49" s="7"/>
      <c r="DE49" s="9"/>
      <c r="DF49" s="9"/>
      <c r="DG49" s="6"/>
      <c r="DH49" s="7"/>
      <c r="DI49" s="7"/>
      <c r="DJ49" s="8"/>
      <c r="DK49" s="7"/>
      <c r="DL49" s="9"/>
      <c r="DM49" s="9"/>
      <c r="DN49" s="6"/>
      <c r="DO49" s="7"/>
      <c r="DP49" s="7"/>
      <c r="DQ49" s="8"/>
      <c r="DR49" s="7"/>
      <c r="DS49" s="9"/>
      <c r="DT49" s="9"/>
      <c r="DU49" s="6"/>
      <c r="DV49" s="7"/>
      <c r="DW49" s="7"/>
      <c r="DX49" s="8"/>
      <c r="DY49" s="7"/>
      <c r="DZ49" s="9"/>
      <c r="EA49" s="9"/>
      <c r="EB49" s="6"/>
      <c r="EC49" s="7"/>
      <c r="ED49" s="7"/>
      <c r="EE49" s="8"/>
      <c r="EF49" s="7"/>
      <c r="EG49" s="9"/>
      <c r="EH49" s="9"/>
      <c r="EI49" s="6"/>
      <c r="EJ49" s="7"/>
      <c r="EK49" s="7"/>
      <c r="EL49" s="8"/>
      <c r="EM49" s="7"/>
      <c r="EN49" s="9"/>
      <c r="EO49" s="9"/>
      <c r="EP49" s="6"/>
      <c r="EQ49" s="7"/>
      <c r="ER49" s="7"/>
      <c r="ES49" s="8"/>
      <c r="ET49" s="7"/>
      <c r="EU49" s="9"/>
      <c r="EV49" s="9"/>
      <c r="EW49" s="6"/>
      <c r="EX49" s="7"/>
      <c r="EY49" s="7"/>
      <c r="EZ49" s="8"/>
      <c r="FA49" s="7"/>
      <c r="FB49" s="9"/>
      <c r="FC49" s="9"/>
      <c r="FD49" s="6"/>
      <c r="FE49" s="7"/>
      <c r="FF49" s="7"/>
      <c r="FG49" s="8"/>
      <c r="FH49" s="7"/>
      <c r="FI49" s="9"/>
      <c r="FJ49" s="9"/>
      <c r="FK49" s="6"/>
      <c r="FL49" s="7"/>
      <c r="FM49" s="7"/>
      <c r="FN49" s="8"/>
      <c r="FO49" s="7"/>
      <c r="FP49" s="9"/>
      <c r="FQ49" s="9"/>
    </row>
    <row r="50" spans="1:173" s="75" customFormat="1" ht="94.5" x14ac:dyDescent="0.2">
      <c r="A50" s="42">
        <f t="shared" si="4"/>
        <v>39</v>
      </c>
      <c r="B50" s="34" t="s">
        <v>48</v>
      </c>
      <c r="C50" s="47">
        <f>'[1]39 заявка'!$C$23</f>
        <v>7067.4991485865758</v>
      </c>
      <c r="D50" s="47">
        <f t="shared" si="0"/>
        <v>1413.4998297173152</v>
      </c>
      <c r="E50" s="47">
        <f t="shared" si="3"/>
        <v>8480.9989783038909</v>
      </c>
      <c r="F50" s="52">
        <v>5779</v>
      </c>
      <c r="G50" s="34" t="s">
        <v>12</v>
      </c>
      <c r="H50" s="34" t="s">
        <v>13</v>
      </c>
      <c r="I50" s="38">
        <v>2428</v>
      </c>
      <c r="J50" s="34" t="s">
        <v>400</v>
      </c>
      <c r="K50" s="52">
        <v>9910030005</v>
      </c>
      <c r="L50" s="34" t="s">
        <v>215</v>
      </c>
      <c r="M50" s="24">
        <f>E50/'[2]2015'!E49-1</f>
        <v>0.23936854863420898</v>
      </c>
      <c r="N50" s="5" t="b">
        <f>B50='[2]2015'!B49</f>
        <v>1</v>
      </c>
      <c r="O50" s="7"/>
      <c r="P50" s="8">
        <f>E50*100/'[3]2015'!E49</f>
        <v>123.9368548634209</v>
      </c>
      <c r="Q50" s="7"/>
      <c r="R50" s="7"/>
      <c r="S50" s="9"/>
      <c r="T50" s="9"/>
      <c r="U50" s="7"/>
      <c r="V50" s="7"/>
      <c r="W50" s="8"/>
      <c r="X50" s="7"/>
      <c r="Y50" s="9"/>
      <c r="Z50" s="9"/>
      <c r="AA50" s="6"/>
      <c r="AB50" s="7"/>
      <c r="AC50" s="7"/>
      <c r="AD50" s="8"/>
      <c r="AE50" s="7"/>
      <c r="AF50" s="9"/>
      <c r="AG50" s="9"/>
      <c r="AH50" s="6"/>
      <c r="AI50" s="7"/>
      <c r="AJ50" s="7"/>
      <c r="AK50" s="8"/>
      <c r="AL50" s="7"/>
      <c r="AM50" s="9"/>
      <c r="AN50" s="9"/>
      <c r="AO50" s="6"/>
      <c r="AP50" s="7"/>
      <c r="AQ50" s="7"/>
      <c r="AR50" s="8"/>
      <c r="AS50" s="7"/>
      <c r="AT50" s="9"/>
      <c r="AU50" s="9"/>
      <c r="AV50" s="6"/>
      <c r="AW50" s="7"/>
      <c r="AX50" s="7"/>
      <c r="AY50" s="8"/>
      <c r="AZ50" s="7"/>
      <c r="BA50" s="9"/>
      <c r="BB50" s="9"/>
      <c r="BC50" s="6"/>
      <c r="BD50" s="7"/>
      <c r="BE50" s="7"/>
      <c r="BF50" s="8"/>
      <c r="BG50" s="7"/>
      <c r="BH50" s="9"/>
      <c r="BI50" s="9"/>
      <c r="BJ50" s="6"/>
      <c r="BK50" s="7"/>
      <c r="BL50" s="7"/>
      <c r="BM50" s="8"/>
      <c r="BN50" s="7"/>
      <c r="BO50" s="9"/>
      <c r="BP50" s="9"/>
      <c r="BQ50" s="6"/>
      <c r="BR50" s="7"/>
      <c r="BS50" s="7"/>
      <c r="BT50" s="8"/>
      <c r="BU50" s="7"/>
      <c r="BV50" s="9"/>
      <c r="BW50" s="9"/>
      <c r="BX50" s="6"/>
      <c r="BY50" s="7"/>
      <c r="BZ50" s="7"/>
      <c r="CA50" s="8"/>
      <c r="CB50" s="7"/>
      <c r="CC50" s="9"/>
      <c r="CD50" s="9"/>
      <c r="CE50" s="6"/>
      <c r="CF50" s="7"/>
      <c r="CG50" s="7"/>
      <c r="CH50" s="8"/>
      <c r="CI50" s="7"/>
      <c r="CJ50" s="9"/>
      <c r="CK50" s="9"/>
      <c r="CL50" s="6"/>
      <c r="CM50" s="7"/>
      <c r="CN50" s="7"/>
      <c r="CO50" s="8"/>
      <c r="CP50" s="7"/>
      <c r="CQ50" s="9"/>
      <c r="CR50" s="9"/>
      <c r="CS50" s="6"/>
      <c r="CT50" s="7"/>
      <c r="CU50" s="7"/>
      <c r="CV50" s="8"/>
      <c r="CW50" s="7"/>
      <c r="CX50" s="9"/>
      <c r="CY50" s="9"/>
      <c r="CZ50" s="6"/>
      <c r="DA50" s="7"/>
      <c r="DB50" s="7"/>
      <c r="DC50" s="8"/>
      <c r="DD50" s="7"/>
      <c r="DE50" s="9"/>
      <c r="DF50" s="9"/>
      <c r="DG50" s="6"/>
      <c r="DH50" s="7"/>
      <c r="DI50" s="7"/>
      <c r="DJ50" s="8"/>
      <c r="DK50" s="7"/>
      <c r="DL50" s="9"/>
      <c r="DM50" s="9"/>
      <c r="DN50" s="6"/>
      <c r="DO50" s="7"/>
      <c r="DP50" s="7"/>
      <c r="DQ50" s="8"/>
      <c r="DR50" s="7"/>
      <c r="DS50" s="9"/>
      <c r="DT50" s="9"/>
      <c r="DU50" s="6"/>
      <c r="DV50" s="7"/>
      <c r="DW50" s="7"/>
      <c r="DX50" s="8"/>
      <c r="DY50" s="7"/>
      <c r="DZ50" s="9"/>
      <c r="EA50" s="9"/>
      <c r="EB50" s="6"/>
      <c r="EC50" s="7"/>
      <c r="ED50" s="7"/>
      <c r="EE50" s="8"/>
      <c r="EF50" s="7"/>
      <c r="EG50" s="9"/>
      <c r="EH50" s="9"/>
      <c r="EI50" s="6"/>
      <c r="EJ50" s="7"/>
      <c r="EK50" s="7"/>
      <c r="EL50" s="8"/>
      <c r="EM50" s="7"/>
      <c r="EN50" s="9"/>
      <c r="EO50" s="9"/>
      <c r="EP50" s="6"/>
      <c r="EQ50" s="7"/>
      <c r="ER50" s="7"/>
      <c r="ES50" s="8"/>
      <c r="ET50" s="7"/>
      <c r="EU50" s="9"/>
      <c r="EV50" s="9"/>
      <c r="EW50" s="6"/>
      <c r="EX50" s="7"/>
      <c r="EY50" s="7"/>
      <c r="EZ50" s="8"/>
      <c r="FA50" s="7"/>
      <c r="FB50" s="9"/>
      <c r="FC50" s="9"/>
      <c r="FD50" s="6"/>
      <c r="FE50" s="7"/>
      <c r="FF50" s="7"/>
      <c r="FG50" s="8"/>
      <c r="FH50" s="7"/>
      <c r="FI50" s="9"/>
      <c r="FJ50" s="9"/>
      <c r="FK50" s="6"/>
      <c r="FL50" s="7"/>
      <c r="FM50" s="7"/>
      <c r="FN50" s="8"/>
      <c r="FO50" s="7"/>
      <c r="FP50" s="9"/>
      <c r="FQ50" s="9"/>
    </row>
    <row r="51" spans="1:173" s="75" customFormat="1" ht="94.5" x14ac:dyDescent="0.2">
      <c r="A51" s="42">
        <f t="shared" si="4"/>
        <v>40</v>
      </c>
      <c r="B51" s="34" t="s">
        <v>49</v>
      </c>
      <c r="C51" s="47">
        <f>'[1]40 отключ. инд.'!$C$25</f>
        <v>2971.6676020362197</v>
      </c>
      <c r="D51" s="47">
        <f t="shared" si="0"/>
        <v>594.33352040724401</v>
      </c>
      <c r="E51" s="47">
        <f t="shared" si="3"/>
        <v>3566.0011224434638</v>
      </c>
      <c r="F51" s="52">
        <v>5780</v>
      </c>
      <c r="G51" s="34" t="s">
        <v>12</v>
      </c>
      <c r="H51" s="34" t="s">
        <v>13</v>
      </c>
      <c r="I51" s="38">
        <v>2428</v>
      </c>
      <c r="J51" s="34" t="s">
        <v>400</v>
      </c>
      <c r="K51" s="52">
        <v>9910030006</v>
      </c>
      <c r="L51" s="34" t="s">
        <v>215</v>
      </c>
      <c r="M51" s="24">
        <f>E51/'[2]2015'!E50-1</f>
        <v>0.23948596539571265</v>
      </c>
      <c r="N51" s="5" t="b">
        <f>B51='[2]2015'!B50</f>
        <v>1</v>
      </c>
      <c r="O51" s="7"/>
      <c r="P51" s="8">
        <f>E51*100/'[3]2015'!E50</f>
        <v>123.94859653957128</v>
      </c>
      <c r="Q51" s="7"/>
      <c r="R51" s="7"/>
      <c r="S51" s="9"/>
      <c r="T51" s="9"/>
      <c r="U51" s="7"/>
      <c r="V51" s="7"/>
      <c r="W51" s="8"/>
      <c r="X51" s="7"/>
      <c r="Y51" s="9"/>
      <c r="Z51" s="9"/>
      <c r="AA51" s="6"/>
      <c r="AB51" s="7"/>
      <c r="AC51" s="7"/>
      <c r="AD51" s="8"/>
      <c r="AE51" s="7"/>
      <c r="AF51" s="9"/>
      <c r="AG51" s="9"/>
      <c r="AH51" s="6"/>
      <c r="AI51" s="7"/>
      <c r="AJ51" s="7"/>
      <c r="AK51" s="8"/>
      <c r="AL51" s="7"/>
      <c r="AM51" s="9"/>
      <c r="AN51" s="9"/>
      <c r="AO51" s="6"/>
      <c r="AP51" s="7"/>
      <c r="AQ51" s="7"/>
      <c r="AR51" s="8"/>
      <c r="AS51" s="7"/>
      <c r="AT51" s="9"/>
      <c r="AU51" s="9"/>
      <c r="AV51" s="6"/>
      <c r="AW51" s="7"/>
      <c r="AX51" s="7"/>
      <c r="AY51" s="8"/>
      <c r="AZ51" s="7"/>
      <c r="BA51" s="9"/>
      <c r="BB51" s="9"/>
      <c r="BC51" s="6"/>
      <c r="BD51" s="7"/>
      <c r="BE51" s="7"/>
      <c r="BF51" s="8"/>
      <c r="BG51" s="7"/>
      <c r="BH51" s="9"/>
      <c r="BI51" s="9"/>
      <c r="BJ51" s="6"/>
      <c r="BK51" s="7"/>
      <c r="BL51" s="7"/>
      <c r="BM51" s="8"/>
      <c r="BN51" s="7"/>
      <c r="BO51" s="9"/>
      <c r="BP51" s="9"/>
      <c r="BQ51" s="6"/>
      <c r="BR51" s="7"/>
      <c r="BS51" s="7"/>
      <c r="BT51" s="8"/>
      <c r="BU51" s="7"/>
      <c r="BV51" s="9"/>
      <c r="BW51" s="9"/>
      <c r="BX51" s="6"/>
      <c r="BY51" s="7"/>
      <c r="BZ51" s="7"/>
      <c r="CA51" s="8"/>
      <c r="CB51" s="7"/>
      <c r="CC51" s="9"/>
      <c r="CD51" s="9"/>
      <c r="CE51" s="6"/>
      <c r="CF51" s="7"/>
      <c r="CG51" s="7"/>
      <c r="CH51" s="8"/>
      <c r="CI51" s="7"/>
      <c r="CJ51" s="9"/>
      <c r="CK51" s="9"/>
      <c r="CL51" s="6"/>
      <c r="CM51" s="7"/>
      <c r="CN51" s="7"/>
      <c r="CO51" s="8"/>
      <c r="CP51" s="7"/>
      <c r="CQ51" s="9"/>
      <c r="CR51" s="9"/>
      <c r="CS51" s="6"/>
      <c r="CT51" s="7"/>
      <c r="CU51" s="7"/>
      <c r="CV51" s="8"/>
      <c r="CW51" s="7"/>
      <c r="CX51" s="9"/>
      <c r="CY51" s="9"/>
      <c r="CZ51" s="6"/>
      <c r="DA51" s="7"/>
      <c r="DB51" s="7"/>
      <c r="DC51" s="8"/>
      <c r="DD51" s="7"/>
      <c r="DE51" s="9"/>
      <c r="DF51" s="9"/>
      <c r="DG51" s="6"/>
      <c r="DH51" s="7"/>
      <c r="DI51" s="7"/>
      <c r="DJ51" s="8"/>
      <c r="DK51" s="7"/>
      <c r="DL51" s="9"/>
      <c r="DM51" s="9"/>
      <c r="DN51" s="6"/>
      <c r="DO51" s="7"/>
      <c r="DP51" s="7"/>
      <c r="DQ51" s="8"/>
      <c r="DR51" s="7"/>
      <c r="DS51" s="9"/>
      <c r="DT51" s="9"/>
      <c r="DU51" s="6"/>
      <c r="DV51" s="7"/>
      <c r="DW51" s="7"/>
      <c r="DX51" s="8"/>
      <c r="DY51" s="7"/>
      <c r="DZ51" s="9"/>
      <c r="EA51" s="9"/>
      <c r="EB51" s="6"/>
      <c r="EC51" s="7"/>
      <c r="ED51" s="7"/>
      <c r="EE51" s="8"/>
      <c r="EF51" s="7"/>
      <c r="EG51" s="9"/>
      <c r="EH51" s="9"/>
      <c r="EI51" s="6"/>
      <c r="EJ51" s="7"/>
      <c r="EK51" s="7"/>
      <c r="EL51" s="8"/>
      <c r="EM51" s="7"/>
      <c r="EN51" s="9"/>
      <c r="EO51" s="9"/>
      <c r="EP51" s="6"/>
      <c r="EQ51" s="7"/>
      <c r="ER51" s="7"/>
      <c r="ES51" s="8"/>
      <c r="ET51" s="7"/>
      <c r="EU51" s="9"/>
      <c r="EV51" s="9"/>
      <c r="EW51" s="6"/>
      <c r="EX51" s="7"/>
      <c r="EY51" s="7"/>
      <c r="EZ51" s="8"/>
      <c r="FA51" s="7"/>
      <c r="FB51" s="9"/>
      <c r="FC51" s="9"/>
      <c r="FD51" s="6"/>
      <c r="FE51" s="7"/>
      <c r="FF51" s="7"/>
      <c r="FG51" s="8"/>
      <c r="FH51" s="7"/>
      <c r="FI51" s="9"/>
      <c r="FJ51" s="9"/>
      <c r="FK51" s="6"/>
      <c r="FL51" s="7"/>
      <c r="FM51" s="7"/>
      <c r="FN51" s="8"/>
      <c r="FO51" s="7"/>
      <c r="FP51" s="9"/>
      <c r="FQ51" s="9"/>
    </row>
    <row r="52" spans="1:173" s="75" customFormat="1" ht="94.5" x14ac:dyDescent="0.2">
      <c r="A52" s="42">
        <f t="shared" si="4"/>
        <v>41</v>
      </c>
      <c r="B52" s="34" t="s">
        <v>50</v>
      </c>
      <c r="C52" s="47">
        <f>'[1]41 отключ. инд. (2)'!$C$25</f>
        <v>3564.17</v>
      </c>
      <c r="D52" s="47">
        <f t="shared" si="0"/>
        <v>712.83400000000006</v>
      </c>
      <c r="E52" s="47">
        <f t="shared" si="3"/>
        <v>4277.0039999999999</v>
      </c>
      <c r="F52" s="52">
        <v>5781</v>
      </c>
      <c r="G52" s="34" t="s">
        <v>12</v>
      </c>
      <c r="H52" s="34" t="s">
        <v>13</v>
      </c>
      <c r="I52" s="38">
        <v>2428</v>
      </c>
      <c r="J52" s="34" t="s">
        <v>400</v>
      </c>
      <c r="K52" s="52">
        <v>9910030007</v>
      </c>
      <c r="L52" s="34" t="s">
        <v>215</v>
      </c>
      <c r="M52" s="24">
        <f>E52/'[2]2015'!E51-1</f>
        <v>0.23971130434782606</v>
      </c>
      <c r="N52" s="5" t="b">
        <f>B52='[2]2015'!B51</f>
        <v>1</v>
      </c>
      <c r="O52" s="7"/>
      <c r="P52" s="8">
        <f>E52*100/'[3]2015'!E51</f>
        <v>123.97113043478259</v>
      </c>
      <c r="Q52" s="7"/>
      <c r="R52" s="7"/>
      <c r="S52" s="9"/>
      <c r="T52" s="9"/>
      <c r="U52" s="7"/>
      <c r="V52" s="7"/>
      <c r="W52" s="8"/>
      <c r="X52" s="7"/>
      <c r="Y52" s="9"/>
      <c r="Z52" s="9"/>
      <c r="AA52" s="6"/>
      <c r="AB52" s="7"/>
      <c r="AC52" s="7"/>
      <c r="AD52" s="8"/>
      <c r="AE52" s="7"/>
      <c r="AF52" s="9"/>
      <c r="AG52" s="9"/>
      <c r="AH52" s="6"/>
      <c r="AI52" s="7"/>
      <c r="AJ52" s="7"/>
      <c r="AK52" s="8"/>
      <c r="AL52" s="7"/>
      <c r="AM52" s="9"/>
      <c r="AN52" s="9"/>
      <c r="AO52" s="6"/>
      <c r="AP52" s="7"/>
      <c r="AQ52" s="7"/>
      <c r="AR52" s="8"/>
      <c r="AS52" s="7"/>
      <c r="AT52" s="9"/>
      <c r="AU52" s="9"/>
      <c r="AV52" s="6"/>
      <c r="AW52" s="7"/>
      <c r="AX52" s="7"/>
      <c r="AY52" s="8"/>
      <c r="AZ52" s="7"/>
      <c r="BA52" s="9"/>
      <c r="BB52" s="9"/>
      <c r="BC52" s="6"/>
      <c r="BD52" s="7"/>
      <c r="BE52" s="7"/>
      <c r="BF52" s="8"/>
      <c r="BG52" s="7"/>
      <c r="BH52" s="9"/>
      <c r="BI52" s="9"/>
      <c r="BJ52" s="6"/>
      <c r="BK52" s="7"/>
      <c r="BL52" s="7"/>
      <c r="BM52" s="8"/>
      <c r="BN52" s="7"/>
      <c r="BO52" s="9"/>
      <c r="BP52" s="9"/>
      <c r="BQ52" s="6"/>
      <c r="BR52" s="7"/>
      <c r="BS52" s="7"/>
      <c r="BT52" s="8"/>
      <c r="BU52" s="7"/>
      <c r="BV52" s="9"/>
      <c r="BW52" s="9"/>
      <c r="BX52" s="6"/>
      <c r="BY52" s="7"/>
      <c r="BZ52" s="7"/>
      <c r="CA52" s="8"/>
      <c r="CB52" s="7"/>
      <c r="CC52" s="9"/>
      <c r="CD52" s="9"/>
      <c r="CE52" s="6"/>
      <c r="CF52" s="7"/>
      <c r="CG52" s="7"/>
      <c r="CH52" s="8"/>
      <c r="CI52" s="7"/>
      <c r="CJ52" s="9"/>
      <c r="CK52" s="9"/>
      <c r="CL52" s="6"/>
      <c r="CM52" s="7"/>
      <c r="CN52" s="7"/>
      <c r="CO52" s="8"/>
      <c r="CP52" s="7"/>
      <c r="CQ52" s="9"/>
      <c r="CR52" s="9"/>
      <c r="CS52" s="6"/>
      <c r="CT52" s="7"/>
      <c r="CU52" s="7"/>
      <c r="CV52" s="8"/>
      <c r="CW52" s="7"/>
      <c r="CX52" s="9"/>
      <c r="CY52" s="9"/>
      <c r="CZ52" s="6"/>
      <c r="DA52" s="7"/>
      <c r="DB52" s="7"/>
      <c r="DC52" s="8"/>
      <c r="DD52" s="7"/>
      <c r="DE52" s="9"/>
      <c r="DF52" s="9"/>
      <c r="DG52" s="6"/>
      <c r="DH52" s="7"/>
      <c r="DI52" s="7"/>
      <c r="DJ52" s="8"/>
      <c r="DK52" s="7"/>
      <c r="DL52" s="9"/>
      <c r="DM52" s="9"/>
      <c r="DN52" s="6"/>
      <c r="DO52" s="7"/>
      <c r="DP52" s="7"/>
      <c r="DQ52" s="8"/>
      <c r="DR52" s="7"/>
      <c r="DS52" s="9"/>
      <c r="DT52" s="9"/>
      <c r="DU52" s="6"/>
      <c r="DV52" s="7"/>
      <c r="DW52" s="7"/>
      <c r="DX52" s="8"/>
      <c r="DY52" s="7"/>
      <c r="DZ52" s="9"/>
      <c r="EA52" s="9"/>
      <c r="EB52" s="6"/>
      <c r="EC52" s="7"/>
      <c r="ED52" s="7"/>
      <c r="EE52" s="8"/>
      <c r="EF52" s="7"/>
      <c r="EG52" s="9"/>
      <c r="EH52" s="9"/>
      <c r="EI52" s="6"/>
      <c r="EJ52" s="7"/>
      <c r="EK52" s="7"/>
      <c r="EL52" s="8"/>
      <c r="EM52" s="7"/>
      <c r="EN52" s="9"/>
      <c r="EO52" s="9"/>
      <c r="EP52" s="6"/>
      <c r="EQ52" s="7"/>
      <c r="ER52" s="7"/>
      <c r="ES52" s="8"/>
      <c r="ET52" s="7"/>
      <c r="EU52" s="9"/>
      <c r="EV52" s="9"/>
      <c r="EW52" s="6"/>
      <c r="EX52" s="7"/>
      <c r="EY52" s="7"/>
      <c r="EZ52" s="8"/>
      <c r="FA52" s="7"/>
      <c r="FB52" s="9"/>
      <c r="FC52" s="9"/>
      <c r="FD52" s="6"/>
      <c r="FE52" s="7"/>
      <c r="FF52" s="7"/>
      <c r="FG52" s="8"/>
      <c r="FH52" s="7"/>
      <c r="FI52" s="9"/>
      <c r="FJ52" s="9"/>
      <c r="FK52" s="6"/>
      <c r="FL52" s="7"/>
      <c r="FM52" s="7"/>
      <c r="FN52" s="8"/>
      <c r="FO52" s="7"/>
      <c r="FP52" s="9"/>
      <c r="FQ52" s="9"/>
    </row>
    <row r="53" spans="1:173" s="75" customFormat="1" ht="94.5" x14ac:dyDescent="0.2">
      <c r="A53" s="42">
        <f t="shared" si="4"/>
        <v>42</v>
      </c>
      <c r="B53" s="34" t="s">
        <v>51</v>
      </c>
      <c r="C53" s="47">
        <f>'[1]42-43 Проверка вып. схемы'!$C$24</f>
        <v>116.66507186190509</v>
      </c>
      <c r="D53" s="47">
        <f t="shared" si="0"/>
        <v>23.333014372381019</v>
      </c>
      <c r="E53" s="47">
        <f t="shared" si="3"/>
        <v>139.99808623428612</v>
      </c>
      <c r="F53" s="52">
        <v>5782</v>
      </c>
      <c r="G53" s="34" t="s">
        <v>12</v>
      </c>
      <c r="H53" s="34" t="s">
        <v>13</v>
      </c>
      <c r="I53" s="38">
        <v>2428</v>
      </c>
      <c r="J53" s="34" t="s">
        <v>400</v>
      </c>
      <c r="K53" s="52">
        <v>9910120378</v>
      </c>
      <c r="L53" s="34" t="s">
        <v>315</v>
      </c>
      <c r="M53" s="24">
        <f>E53/'[2]2015'!E52-1</f>
        <v>0.24998291280612572</v>
      </c>
      <c r="N53" s="5" t="b">
        <f>B53='[2]2015'!B52</f>
        <v>1</v>
      </c>
      <c r="O53" s="7"/>
      <c r="P53" s="8">
        <f>E53*100/'[3]2015'!E52</f>
        <v>124.99829128061258</v>
      </c>
      <c r="Q53" s="7"/>
      <c r="R53" s="7"/>
      <c r="S53" s="9"/>
      <c r="T53" s="9"/>
      <c r="U53" s="7"/>
      <c r="V53" s="7"/>
      <c r="W53" s="8"/>
      <c r="X53" s="7"/>
      <c r="Y53" s="9"/>
      <c r="Z53" s="9"/>
      <c r="AA53" s="6"/>
      <c r="AB53" s="7"/>
      <c r="AC53" s="7"/>
      <c r="AD53" s="8"/>
      <c r="AE53" s="7"/>
      <c r="AF53" s="9"/>
      <c r="AG53" s="9"/>
      <c r="AH53" s="6"/>
      <c r="AI53" s="7"/>
      <c r="AJ53" s="7"/>
      <c r="AK53" s="8"/>
      <c r="AL53" s="7"/>
      <c r="AM53" s="9"/>
      <c r="AN53" s="9"/>
      <c r="AO53" s="6"/>
      <c r="AP53" s="7"/>
      <c r="AQ53" s="7"/>
      <c r="AR53" s="8"/>
      <c r="AS53" s="7"/>
      <c r="AT53" s="9"/>
      <c r="AU53" s="9"/>
      <c r="AV53" s="6"/>
      <c r="AW53" s="7"/>
      <c r="AX53" s="7"/>
      <c r="AY53" s="8"/>
      <c r="AZ53" s="7"/>
      <c r="BA53" s="9"/>
      <c r="BB53" s="9"/>
      <c r="BC53" s="6"/>
      <c r="BD53" s="7"/>
      <c r="BE53" s="7"/>
      <c r="BF53" s="8"/>
      <c r="BG53" s="7"/>
      <c r="BH53" s="9"/>
      <c r="BI53" s="9"/>
      <c r="BJ53" s="6"/>
      <c r="BK53" s="7"/>
      <c r="BL53" s="7"/>
      <c r="BM53" s="8"/>
      <c r="BN53" s="7"/>
      <c r="BO53" s="9"/>
      <c r="BP53" s="9"/>
      <c r="BQ53" s="6"/>
      <c r="BR53" s="7"/>
      <c r="BS53" s="7"/>
      <c r="BT53" s="8"/>
      <c r="BU53" s="7"/>
      <c r="BV53" s="9"/>
      <c r="BW53" s="9"/>
      <c r="BX53" s="6"/>
      <c r="BY53" s="7"/>
      <c r="BZ53" s="7"/>
      <c r="CA53" s="8"/>
      <c r="CB53" s="7"/>
      <c r="CC53" s="9"/>
      <c r="CD53" s="9"/>
      <c r="CE53" s="6"/>
      <c r="CF53" s="7"/>
      <c r="CG53" s="7"/>
      <c r="CH53" s="8"/>
      <c r="CI53" s="7"/>
      <c r="CJ53" s="9"/>
      <c r="CK53" s="9"/>
      <c r="CL53" s="6"/>
      <c r="CM53" s="7"/>
      <c r="CN53" s="7"/>
      <c r="CO53" s="8"/>
      <c r="CP53" s="7"/>
      <c r="CQ53" s="9"/>
      <c r="CR53" s="9"/>
      <c r="CS53" s="6"/>
      <c r="CT53" s="7"/>
      <c r="CU53" s="7"/>
      <c r="CV53" s="8"/>
      <c r="CW53" s="7"/>
      <c r="CX53" s="9"/>
      <c r="CY53" s="9"/>
      <c r="CZ53" s="6"/>
      <c r="DA53" s="7"/>
      <c r="DB53" s="7"/>
      <c r="DC53" s="8"/>
      <c r="DD53" s="7"/>
      <c r="DE53" s="9"/>
      <c r="DF53" s="9"/>
      <c r="DG53" s="6"/>
      <c r="DH53" s="7"/>
      <c r="DI53" s="7"/>
      <c r="DJ53" s="8"/>
      <c r="DK53" s="7"/>
      <c r="DL53" s="9"/>
      <c r="DM53" s="9"/>
      <c r="DN53" s="6"/>
      <c r="DO53" s="7"/>
      <c r="DP53" s="7"/>
      <c r="DQ53" s="8"/>
      <c r="DR53" s="7"/>
      <c r="DS53" s="9"/>
      <c r="DT53" s="9"/>
      <c r="DU53" s="6"/>
      <c r="DV53" s="7"/>
      <c r="DW53" s="7"/>
      <c r="DX53" s="8"/>
      <c r="DY53" s="7"/>
      <c r="DZ53" s="9"/>
      <c r="EA53" s="9"/>
      <c r="EB53" s="6"/>
      <c r="EC53" s="7"/>
      <c r="ED53" s="7"/>
      <c r="EE53" s="8"/>
      <c r="EF53" s="7"/>
      <c r="EG53" s="9"/>
      <c r="EH53" s="9"/>
      <c r="EI53" s="6"/>
      <c r="EJ53" s="7"/>
      <c r="EK53" s="7"/>
      <c r="EL53" s="8"/>
      <c r="EM53" s="7"/>
      <c r="EN53" s="9"/>
      <c r="EO53" s="9"/>
      <c r="EP53" s="6"/>
      <c r="EQ53" s="7"/>
      <c r="ER53" s="7"/>
      <c r="ES53" s="8"/>
      <c r="ET53" s="7"/>
      <c r="EU53" s="9"/>
      <c r="EV53" s="9"/>
      <c r="EW53" s="6"/>
      <c r="EX53" s="7"/>
      <c r="EY53" s="7"/>
      <c r="EZ53" s="8"/>
      <c r="FA53" s="7"/>
      <c r="FB53" s="9"/>
      <c r="FC53" s="9"/>
      <c r="FD53" s="6"/>
      <c r="FE53" s="7"/>
      <c r="FF53" s="7"/>
      <c r="FG53" s="8"/>
      <c r="FH53" s="7"/>
      <c r="FI53" s="9"/>
      <c r="FJ53" s="9"/>
      <c r="FK53" s="6"/>
      <c r="FL53" s="7"/>
      <c r="FM53" s="7"/>
      <c r="FN53" s="8"/>
      <c r="FO53" s="7"/>
      <c r="FP53" s="9"/>
      <c r="FQ53" s="9"/>
    </row>
    <row r="54" spans="1:173" s="75" customFormat="1" ht="94.5" x14ac:dyDescent="0.2">
      <c r="A54" s="42">
        <f t="shared" si="4"/>
        <v>43</v>
      </c>
      <c r="B54" s="34" t="s">
        <v>52</v>
      </c>
      <c r="C54" s="47">
        <f>'[1]42-43 Проверка вып. схемы'!$G$24</f>
        <v>197.50193831811993</v>
      </c>
      <c r="D54" s="47">
        <f t="shared" si="0"/>
        <v>39.500387663623989</v>
      </c>
      <c r="E54" s="47">
        <f t="shared" si="3"/>
        <v>237.00232598174392</v>
      </c>
      <c r="F54" s="52">
        <v>5783</v>
      </c>
      <c r="G54" s="34" t="s">
        <v>12</v>
      </c>
      <c r="H54" s="34" t="s">
        <v>13</v>
      </c>
      <c r="I54" s="38">
        <v>2428</v>
      </c>
      <c r="J54" s="34" t="s">
        <v>400</v>
      </c>
      <c r="K54" s="52">
        <v>9910120379</v>
      </c>
      <c r="L54" s="34" t="s">
        <v>315</v>
      </c>
      <c r="M54" s="24">
        <f>E54/'[2]2015'!E53-1</f>
        <v>0.24084987424996829</v>
      </c>
      <c r="N54" s="5" t="b">
        <f>B54='[2]2015'!B53</f>
        <v>1</v>
      </c>
      <c r="O54" s="7"/>
      <c r="P54" s="8">
        <f>E54*100/'[3]2015'!E53</f>
        <v>124.08498742499683</v>
      </c>
      <c r="Q54" s="7"/>
      <c r="R54" s="7"/>
      <c r="S54" s="9"/>
      <c r="T54" s="9"/>
      <c r="U54" s="7"/>
      <c r="V54" s="7"/>
      <c r="W54" s="8"/>
      <c r="X54" s="7"/>
      <c r="Y54" s="9"/>
      <c r="Z54" s="9"/>
      <c r="AA54" s="6"/>
      <c r="AB54" s="7"/>
      <c r="AC54" s="7"/>
      <c r="AD54" s="8"/>
      <c r="AE54" s="7"/>
      <c r="AF54" s="9"/>
      <c r="AG54" s="9"/>
      <c r="AH54" s="6"/>
      <c r="AI54" s="7"/>
      <c r="AJ54" s="7"/>
      <c r="AK54" s="8"/>
      <c r="AL54" s="7"/>
      <c r="AM54" s="9"/>
      <c r="AN54" s="9"/>
      <c r="AO54" s="6"/>
      <c r="AP54" s="7"/>
      <c r="AQ54" s="7"/>
      <c r="AR54" s="8"/>
      <c r="AS54" s="7"/>
      <c r="AT54" s="9"/>
      <c r="AU54" s="9"/>
      <c r="AV54" s="6"/>
      <c r="AW54" s="7"/>
      <c r="AX54" s="7"/>
      <c r="AY54" s="8"/>
      <c r="AZ54" s="7"/>
      <c r="BA54" s="9"/>
      <c r="BB54" s="9"/>
      <c r="BC54" s="6"/>
      <c r="BD54" s="7"/>
      <c r="BE54" s="7"/>
      <c r="BF54" s="8"/>
      <c r="BG54" s="7"/>
      <c r="BH54" s="9"/>
      <c r="BI54" s="9"/>
      <c r="BJ54" s="6"/>
      <c r="BK54" s="7"/>
      <c r="BL54" s="7"/>
      <c r="BM54" s="8"/>
      <c r="BN54" s="7"/>
      <c r="BO54" s="9"/>
      <c r="BP54" s="9"/>
      <c r="BQ54" s="6"/>
      <c r="BR54" s="7"/>
      <c r="BS54" s="7"/>
      <c r="BT54" s="8"/>
      <c r="BU54" s="7"/>
      <c r="BV54" s="9"/>
      <c r="BW54" s="9"/>
      <c r="BX54" s="6"/>
      <c r="BY54" s="7"/>
      <c r="BZ54" s="7"/>
      <c r="CA54" s="8"/>
      <c r="CB54" s="7"/>
      <c r="CC54" s="9"/>
      <c r="CD54" s="9"/>
      <c r="CE54" s="6"/>
      <c r="CF54" s="7"/>
      <c r="CG54" s="7"/>
      <c r="CH54" s="8"/>
      <c r="CI54" s="7"/>
      <c r="CJ54" s="9"/>
      <c r="CK54" s="9"/>
      <c r="CL54" s="6"/>
      <c r="CM54" s="7"/>
      <c r="CN54" s="7"/>
      <c r="CO54" s="8"/>
      <c r="CP54" s="7"/>
      <c r="CQ54" s="9"/>
      <c r="CR54" s="9"/>
      <c r="CS54" s="6"/>
      <c r="CT54" s="7"/>
      <c r="CU54" s="7"/>
      <c r="CV54" s="8"/>
      <c r="CW54" s="7"/>
      <c r="CX54" s="9"/>
      <c r="CY54" s="9"/>
      <c r="CZ54" s="6"/>
      <c r="DA54" s="7"/>
      <c r="DB54" s="7"/>
      <c r="DC54" s="8"/>
      <c r="DD54" s="7"/>
      <c r="DE54" s="9"/>
      <c r="DF54" s="9"/>
      <c r="DG54" s="6"/>
      <c r="DH54" s="7"/>
      <c r="DI54" s="7"/>
      <c r="DJ54" s="8"/>
      <c r="DK54" s="7"/>
      <c r="DL54" s="9"/>
      <c r="DM54" s="9"/>
      <c r="DN54" s="6"/>
      <c r="DO54" s="7"/>
      <c r="DP54" s="7"/>
      <c r="DQ54" s="8"/>
      <c r="DR54" s="7"/>
      <c r="DS54" s="9"/>
      <c r="DT54" s="9"/>
      <c r="DU54" s="6"/>
      <c r="DV54" s="7"/>
      <c r="DW54" s="7"/>
      <c r="DX54" s="8"/>
      <c r="DY54" s="7"/>
      <c r="DZ54" s="9"/>
      <c r="EA54" s="9"/>
      <c r="EB54" s="6"/>
      <c r="EC54" s="7"/>
      <c r="ED54" s="7"/>
      <c r="EE54" s="8"/>
      <c r="EF54" s="7"/>
      <c r="EG54" s="9"/>
      <c r="EH54" s="9"/>
      <c r="EI54" s="6"/>
      <c r="EJ54" s="7"/>
      <c r="EK54" s="7"/>
      <c r="EL54" s="8"/>
      <c r="EM54" s="7"/>
      <c r="EN54" s="9"/>
      <c r="EO54" s="9"/>
      <c r="EP54" s="6"/>
      <c r="EQ54" s="7"/>
      <c r="ER54" s="7"/>
      <c r="ES54" s="8"/>
      <c r="ET54" s="7"/>
      <c r="EU54" s="9"/>
      <c r="EV54" s="9"/>
      <c r="EW54" s="6"/>
      <c r="EX54" s="7"/>
      <c r="EY54" s="7"/>
      <c r="EZ54" s="8"/>
      <c r="FA54" s="7"/>
      <c r="FB54" s="9"/>
      <c r="FC54" s="9"/>
      <c r="FD54" s="6"/>
      <c r="FE54" s="7"/>
      <c r="FF54" s="7"/>
      <c r="FG54" s="8"/>
      <c r="FH54" s="7"/>
      <c r="FI54" s="9"/>
      <c r="FJ54" s="9"/>
      <c r="FK54" s="6"/>
      <c r="FL54" s="7"/>
      <c r="FM54" s="7"/>
      <c r="FN54" s="8"/>
      <c r="FO54" s="7"/>
      <c r="FP54" s="9"/>
      <c r="FQ54" s="9"/>
    </row>
    <row r="55" spans="1:173" s="75" customFormat="1" ht="94.5" x14ac:dyDescent="0.2">
      <c r="A55" s="42">
        <f t="shared" si="4"/>
        <v>44</v>
      </c>
      <c r="B55" s="34" t="s">
        <v>217</v>
      </c>
      <c r="C55" s="47">
        <f>'[1]44 вынос дерев опоры'!$C$22</f>
        <v>11578.331335900441</v>
      </c>
      <c r="D55" s="47">
        <f t="shared" si="0"/>
        <v>2315.6662671800882</v>
      </c>
      <c r="E55" s="47">
        <f t="shared" si="3"/>
        <v>13893.997603080528</v>
      </c>
      <c r="F55" s="52">
        <v>5784</v>
      </c>
      <c r="G55" s="34" t="s">
        <v>12</v>
      </c>
      <c r="H55" s="34" t="s">
        <v>13</v>
      </c>
      <c r="I55" s="38">
        <v>2428</v>
      </c>
      <c r="J55" s="34" t="s">
        <v>400</v>
      </c>
      <c r="K55" s="52">
        <v>9910120054</v>
      </c>
      <c r="L55" s="34" t="s">
        <v>214</v>
      </c>
      <c r="M55" s="24">
        <f>E55/'[2]2015'!E54-1</f>
        <v>0.24242131834753899</v>
      </c>
      <c r="N55" s="5" t="b">
        <f>B55='[2]2015'!B54</f>
        <v>0</v>
      </c>
      <c r="O55" s="7"/>
      <c r="P55" s="8">
        <f>E55*100/'[3]2015'!E54</f>
        <v>124.24213183475391</v>
      </c>
      <c r="Q55" s="7"/>
      <c r="R55" s="7"/>
      <c r="S55" s="9"/>
      <c r="T55" s="9"/>
      <c r="U55" s="7"/>
      <c r="V55" s="7"/>
      <c r="W55" s="8"/>
      <c r="X55" s="7"/>
      <c r="Y55" s="9"/>
      <c r="Z55" s="9"/>
      <c r="AA55" s="6"/>
      <c r="AB55" s="7"/>
      <c r="AC55" s="7"/>
      <c r="AD55" s="8"/>
      <c r="AE55" s="7"/>
      <c r="AF55" s="9"/>
      <c r="AG55" s="9"/>
      <c r="AH55" s="6"/>
      <c r="AI55" s="7"/>
      <c r="AJ55" s="7"/>
      <c r="AK55" s="8"/>
      <c r="AL55" s="7"/>
      <c r="AM55" s="9"/>
      <c r="AN55" s="9"/>
      <c r="AO55" s="6"/>
      <c r="AP55" s="7"/>
      <c r="AQ55" s="7"/>
      <c r="AR55" s="8"/>
      <c r="AS55" s="7"/>
      <c r="AT55" s="9"/>
      <c r="AU55" s="9"/>
      <c r="AV55" s="6"/>
      <c r="AW55" s="7"/>
      <c r="AX55" s="7"/>
      <c r="AY55" s="8"/>
      <c r="AZ55" s="7"/>
      <c r="BA55" s="9"/>
      <c r="BB55" s="9"/>
      <c r="BC55" s="6"/>
      <c r="BD55" s="7"/>
      <c r="BE55" s="7"/>
      <c r="BF55" s="8"/>
      <c r="BG55" s="7"/>
      <c r="BH55" s="9"/>
      <c r="BI55" s="9"/>
      <c r="BJ55" s="6"/>
      <c r="BK55" s="7"/>
      <c r="BL55" s="7"/>
      <c r="BM55" s="8"/>
      <c r="BN55" s="7"/>
      <c r="BO55" s="9"/>
      <c r="BP55" s="9"/>
      <c r="BQ55" s="6"/>
      <c r="BR55" s="7"/>
      <c r="BS55" s="7"/>
      <c r="BT55" s="8"/>
      <c r="BU55" s="7"/>
      <c r="BV55" s="9"/>
      <c r="BW55" s="9"/>
      <c r="BX55" s="6"/>
      <c r="BY55" s="7"/>
      <c r="BZ55" s="7"/>
      <c r="CA55" s="8"/>
      <c r="CB55" s="7"/>
      <c r="CC55" s="9"/>
      <c r="CD55" s="9"/>
      <c r="CE55" s="6"/>
      <c r="CF55" s="7"/>
      <c r="CG55" s="7"/>
      <c r="CH55" s="8"/>
      <c r="CI55" s="7"/>
      <c r="CJ55" s="9"/>
      <c r="CK55" s="9"/>
      <c r="CL55" s="6"/>
      <c r="CM55" s="7"/>
      <c r="CN55" s="7"/>
      <c r="CO55" s="8"/>
      <c r="CP55" s="7"/>
      <c r="CQ55" s="9"/>
      <c r="CR55" s="9"/>
      <c r="CS55" s="6"/>
      <c r="CT55" s="7"/>
      <c r="CU55" s="7"/>
      <c r="CV55" s="8"/>
      <c r="CW55" s="7"/>
      <c r="CX55" s="9"/>
      <c r="CY55" s="9"/>
      <c r="CZ55" s="6"/>
      <c r="DA55" s="7"/>
      <c r="DB55" s="7"/>
      <c r="DC55" s="8"/>
      <c r="DD55" s="7"/>
      <c r="DE55" s="9"/>
      <c r="DF55" s="9"/>
      <c r="DG55" s="6"/>
      <c r="DH55" s="7"/>
      <c r="DI55" s="7"/>
      <c r="DJ55" s="8"/>
      <c r="DK55" s="7"/>
      <c r="DL55" s="9"/>
      <c r="DM55" s="9"/>
      <c r="DN55" s="6"/>
      <c r="DO55" s="7"/>
      <c r="DP55" s="7"/>
      <c r="DQ55" s="8"/>
      <c r="DR55" s="7"/>
      <c r="DS55" s="9"/>
      <c r="DT55" s="9"/>
      <c r="DU55" s="6"/>
      <c r="DV55" s="7"/>
      <c r="DW55" s="7"/>
      <c r="DX55" s="8"/>
      <c r="DY55" s="7"/>
      <c r="DZ55" s="9"/>
      <c r="EA55" s="9"/>
      <c r="EB55" s="6"/>
      <c r="EC55" s="7"/>
      <c r="ED55" s="7"/>
      <c r="EE55" s="8"/>
      <c r="EF55" s="7"/>
      <c r="EG55" s="9"/>
      <c r="EH55" s="9"/>
      <c r="EI55" s="6"/>
      <c r="EJ55" s="7"/>
      <c r="EK55" s="7"/>
      <c r="EL55" s="8"/>
      <c r="EM55" s="7"/>
      <c r="EN55" s="9"/>
      <c r="EO55" s="9"/>
      <c r="EP55" s="6"/>
      <c r="EQ55" s="7"/>
      <c r="ER55" s="7"/>
      <c r="ES55" s="8"/>
      <c r="ET55" s="7"/>
      <c r="EU55" s="9"/>
      <c r="EV55" s="9"/>
      <c r="EW55" s="6"/>
      <c r="EX55" s="7"/>
      <c r="EY55" s="7"/>
      <c r="EZ55" s="8"/>
      <c r="FA55" s="7"/>
      <c r="FB55" s="9"/>
      <c r="FC55" s="9"/>
      <c r="FD55" s="6"/>
      <c r="FE55" s="7"/>
      <c r="FF55" s="7"/>
      <c r="FG55" s="8"/>
      <c r="FH55" s="7"/>
      <c r="FI55" s="9"/>
      <c r="FJ55" s="9"/>
      <c r="FK55" s="6"/>
      <c r="FL55" s="7"/>
      <c r="FM55" s="7"/>
      <c r="FN55" s="8"/>
      <c r="FO55" s="7"/>
      <c r="FP55" s="9"/>
      <c r="FQ55" s="9"/>
    </row>
    <row r="56" spans="1:173" s="75" customFormat="1" ht="94.5" x14ac:dyDescent="0.2">
      <c r="A56" s="42">
        <f t="shared" si="4"/>
        <v>45</v>
      </c>
      <c r="B56" s="34" t="s">
        <v>218</v>
      </c>
      <c r="C56" s="47">
        <f>'[1]45 вынос опоры ВЛ 0,4'!$C$23</f>
        <v>12974.166912840406</v>
      </c>
      <c r="D56" s="47">
        <f t="shared" si="0"/>
        <v>2594.8333825680816</v>
      </c>
      <c r="E56" s="47">
        <f t="shared" si="3"/>
        <v>15569.000295408488</v>
      </c>
      <c r="F56" s="52">
        <v>5785</v>
      </c>
      <c r="G56" s="34" t="s">
        <v>12</v>
      </c>
      <c r="H56" s="34" t="s">
        <v>13</v>
      </c>
      <c r="I56" s="38">
        <v>2428</v>
      </c>
      <c r="J56" s="34" t="s">
        <v>400</v>
      </c>
      <c r="K56" s="52">
        <v>9910120055</v>
      </c>
      <c r="L56" s="34" t="s">
        <v>214</v>
      </c>
      <c r="M56" s="24">
        <f>E56/'[2]2015'!E55-1</f>
        <v>0.23937273486773503</v>
      </c>
      <c r="N56" s="5" t="b">
        <f>B56='[2]2015'!B55</f>
        <v>0</v>
      </c>
      <c r="O56" s="7"/>
      <c r="P56" s="8">
        <f>E56*100/'[3]2015'!E55</f>
        <v>123.93727348677352</v>
      </c>
      <c r="Q56" s="7"/>
      <c r="R56" s="7"/>
      <c r="S56" s="9"/>
      <c r="T56" s="9"/>
      <c r="U56" s="7"/>
      <c r="V56" s="7"/>
      <c r="W56" s="8"/>
      <c r="X56" s="7"/>
      <c r="Y56" s="9"/>
      <c r="Z56" s="9"/>
      <c r="AA56" s="6"/>
      <c r="AB56" s="7"/>
      <c r="AC56" s="7"/>
      <c r="AD56" s="8"/>
      <c r="AE56" s="7"/>
      <c r="AF56" s="9"/>
      <c r="AG56" s="9"/>
      <c r="AH56" s="6"/>
      <c r="AI56" s="7"/>
      <c r="AJ56" s="7"/>
      <c r="AK56" s="8"/>
      <c r="AL56" s="7"/>
      <c r="AM56" s="9"/>
      <c r="AN56" s="9"/>
      <c r="AO56" s="6"/>
      <c r="AP56" s="7"/>
      <c r="AQ56" s="7"/>
      <c r="AR56" s="8"/>
      <c r="AS56" s="7"/>
      <c r="AT56" s="9"/>
      <c r="AU56" s="9"/>
      <c r="AV56" s="6"/>
      <c r="AW56" s="7"/>
      <c r="AX56" s="7"/>
      <c r="AY56" s="8"/>
      <c r="AZ56" s="7"/>
      <c r="BA56" s="9"/>
      <c r="BB56" s="9"/>
      <c r="BC56" s="6"/>
      <c r="BD56" s="7"/>
      <c r="BE56" s="7"/>
      <c r="BF56" s="8"/>
      <c r="BG56" s="7"/>
      <c r="BH56" s="9"/>
      <c r="BI56" s="9"/>
      <c r="BJ56" s="6"/>
      <c r="BK56" s="7"/>
      <c r="BL56" s="7"/>
      <c r="BM56" s="8"/>
      <c r="BN56" s="7"/>
      <c r="BO56" s="9"/>
      <c r="BP56" s="9"/>
      <c r="BQ56" s="6"/>
      <c r="BR56" s="7"/>
      <c r="BS56" s="7"/>
      <c r="BT56" s="8"/>
      <c r="BU56" s="7"/>
      <c r="BV56" s="9"/>
      <c r="BW56" s="9"/>
      <c r="BX56" s="6"/>
      <c r="BY56" s="7"/>
      <c r="BZ56" s="7"/>
      <c r="CA56" s="8"/>
      <c r="CB56" s="7"/>
      <c r="CC56" s="9"/>
      <c r="CD56" s="9"/>
      <c r="CE56" s="6"/>
      <c r="CF56" s="7"/>
      <c r="CG56" s="7"/>
      <c r="CH56" s="8"/>
      <c r="CI56" s="7"/>
      <c r="CJ56" s="9"/>
      <c r="CK56" s="9"/>
      <c r="CL56" s="6"/>
      <c r="CM56" s="7"/>
      <c r="CN56" s="7"/>
      <c r="CO56" s="8"/>
      <c r="CP56" s="7"/>
      <c r="CQ56" s="9"/>
      <c r="CR56" s="9"/>
      <c r="CS56" s="6"/>
      <c r="CT56" s="7"/>
      <c r="CU56" s="7"/>
      <c r="CV56" s="8"/>
      <c r="CW56" s="7"/>
      <c r="CX56" s="9"/>
      <c r="CY56" s="9"/>
      <c r="CZ56" s="6"/>
      <c r="DA56" s="7"/>
      <c r="DB56" s="7"/>
      <c r="DC56" s="8"/>
      <c r="DD56" s="7"/>
      <c r="DE56" s="9"/>
      <c r="DF56" s="9"/>
      <c r="DG56" s="6"/>
      <c r="DH56" s="7"/>
      <c r="DI56" s="7"/>
      <c r="DJ56" s="8"/>
      <c r="DK56" s="7"/>
      <c r="DL56" s="9"/>
      <c r="DM56" s="9"/>
      <c r="DN56" s="6"/>
      <c r="DO56" s="7"/>
      <c r="DP56" s="7"/>
      <c r="DQ56" s="8"/>
      <c r="DR56" s="7"/>
      <c r="DS56" s="9"/>
      <c r="DT56" s="9"/>
      <c r="DU56" s="6"/>
      <c r="DV56" s="7"/>
      <c r="DW56" s="7"/>
      <c r="DX56" s="8"/>
      <c r="DY56" s="7"/>
      <c r="DZ56" s="9"/>
      <c r="EA56" s="9"/>
      <c r="EB56" s="6"/>
      <c r="EC56" s="7"/>
      <c r="ED56" s="7"/>
      <c r="EE56" s="8"/>
      <c r="EF56" s="7"/>
      <c r="EG56" s="9"/>
      <c r="EH56" s="9"/>
      <c r="EI56" s="6"/>
      <c r="EJ56" s="7"/>
      <c r="EK56" s="7"/>
      <c r="EL56" s="8"/>
      <c r="EM56" s="7"/>
      <c r="EN56" s="9"/>
      <c r="EO56" s="9"/>
      <c r="EP56" s="6"/>
      <c r="EQ56" s="7"/>
      <c r="ER56" s="7"/>
      <c r="ES56" s="8"/>
      <c r="ET56" s="7"/>
      <c r="EU56" s="9"/>
      <c r="EV56" s="9"/>
      <c r="EW56" s="6"/>
      <c r="EX56" s="7"/>
      <c r="EY56" s="7"/>
      <c r="EZ56" s="8"/>
      <c r="FA56" s="7"/>
      <c r="FB56" s="9"/>
      <c r="FC56" s="9"/>
      <c r="FD56" s="6"/>
      <c r="FE56" s="7"/>
      <c r="FF56" s="7"/>
      <c r="FG56" s="8"/>
      <c r="FH56" s="7"/>
      <c r="FI56" s="9"/>
      <c r="FJ56" s="9"/>
      <c r="FK56" s="6"/>
      <c r="FL56" s="7"/>
      <c r="FM56" s="7"/>
      <c r="FN56" s="8"/>
      <c r="FO56" s="7"/>
      <c r="FP56" s="9"/>
      <c r="FQ56" s="9"/>
    </row>
    <row r="57" spans="1:173" s="75" customFormat="1" ht="94.5" x14ac:dyDescent="0.2">
      <c r="A57" s="42">
        <f t="shared" si="4"/>
        <v>46</v>
      </c>
      <c r="B57" s="34" t="s">
        <v>219</v>
      </c>
      <c r="C57" s="47">
        <f>'[1]46 Замена жб приставки 10 кВ'!$C$24</f>
        <v>11255.829547104471</v>
      </c>
      <c r="D57" s="47">
        <f t="shared" si="0"/>
        <v>2251.1659094208944</v>
      </c>
      <c r="E57" s="47">
        <f t="shared" si="3"/>
        <v>13506.995456525365</v>
      </c>
      <c r="F57" s="52">
        <v>5786</v>
      </c>
      <c r="G57" s="34" t="s">
        <v>12</v>
      </c>
      <c r="H57" s="34" t="s">
        <v>13</v>
      </c>
      <c r="I57" s="38">
        <v>2428</v>
      </c>
      <c r="J57" s="34" t="s">
        <v>400</v>
      </c>
      <c r="K57" s="52">
        <v>9910120056</v>
      </c>
      <c r="L57" s="34" t="s">
        <v>214</v>
      </c>
      <c r="M57" s="24">
        <f>E57/'[2]2015'!E56-1</f>
        <v>0.23928759120335497</v>
      </c>
      <c r="N57" s="5" t="b">
        <f>B57='[2]2015'!B56</f>
        <v>0</v>
      </c>
      <c r="O57" s="7"/>
      <c r="P57" s="8">
        <f>E57*100/'[3]2015'!E56</f>
        <v>123.92875912033549</v>
      </c>
      <c r="Q57" s="7"/>
      <c r="R57" s="7"/>
      <c r="S57" s="9"/>
      <c r="T57" s="9"/>
      <c r="U57" s="7"/>
      <c r="V57" s="7"/>
      <c r="W57" s="8"/>
      <c r="X57" s="7"/>
      <c r="Y57" s="9"/>
      <c r="Z57" s="9"/>
      <c r="AA57" s="6"/>
      <c r="AB57" s="7"/>
      <c r="AC57" s="7"/>
      <c r="AD57" s="8"/>
      <c r="AE57" s="7"/>
      <c r="AF57" s="9"/>
      <c r="AG57" s="9"/>
      <c r="AH57" s="6"/>
      <c r="AI57" s="7"/>
      <c r="AJ57" s="7"/>
      <c r="AK57" s="8"/>
      <c r="AL57" s="7"/>
      <c r="AM57" s="9"/>
      <c r="AN57" s="9"/>
      <c r="AO57" s="6"/>
      <c r="AP57" s="7"/>
      <c r="AQ57" s="7"/>
      <c r="AR57" s="8"/>
      <c r="AS57" s="7"/>
      <c r="AT57" s="9"/>
      <c r="AU57" s="9"/>
      <c r="AV57" s="6"/>
      <c r="AW57" s="7"/>
      <c r="AX57" s="7"/>
      <c r="AY57" s="8"/>
      <c r="AZ57" s="7"/>
      <c r="BA57" s="9"/>
      <c r="BB57" s="9"/>
      <c r="BC57" s="6"/>
      <c r="BD57" s="7"/>
      <c r="BE57" s="7"/>
      <c r="BF57" s="8"/>
      <c r="BG57" s="7"/>
      <c r="BH57" s="9"/>
      <c r="BI57" s="9"/>
      <c r="BJ57" s="6"/>
      <c r="BK57" s="7"/>
      <c r="BL57" s="7"/>
      <c r="BM57" s="8"/>
      <c r="BN57" s="7"/>
      <c r="BO57" s="9"/>
      <c r="BP57" s="9"/>
      <c r="BQ57" s="6"/>
      <c r="BR57" s="7"/>
      <c r="BS57" s="7"/>
      <c r="BT57" s="8"/>
      <c r="BU57" s="7"/>
      <c r="BV57" s="9"/>
      <c r="BW57" s="9"/>
      <c r="BX57" s="6"/>
      <c r="BY57" s="7"/>
      <c r="BZ57" s="7"/>
      <c r="CA57" s="8"/>
      <c r="CB57" s="7"/>
      <c r="CC57" s="9"/>
      <c r="CD57" s="9"/>
      <c r="CE57" s="6"/>
      <c r="CF57" s="7"/>
      <c r="CG57" s="7"/>
      <c r="CH57" s="8"/>
      <c r="CI57" s="7"/>
      <c r="CJ57" s="9"/>
      <c r="CK57" s="9"/>
      <c r="CL57" s="6"/>
      <c r="CM57" s="7"/>
      <c r="CN57" s="7"/>
      <c r="CO57" s="8"/>
      <c r="CP57" s="7"/>
      <c r="CQ57" s="9"/>
      <c r="CR57" s="9"/>
      <c r="CS57" s="6"/>
      <c r="CT57" s="7"/>
      <c r="CU57" s="7"/>
      <c r="CV57" s="8"/>
      <c r="CW57" s="7"/>
      <c r="CX57" s="9"/>
      <c r="CY57" s="9"/>
      <c r="CZ57" s="6"/>
      <c r="DA57" s="7"/>
      <c r="DB57" s="7"/>
      <c r="DC57" s="8"/>
      <c r="DD57" s="7"/>
      <c r="DE57" s="9"/>
      <c r="DF57" s="9"/>
      <c r="DG57" s="6"/>
      <c r="DH57" s="7"/>
      <c r="DI57" s="7"/>
      <c r="DJ57" s="8"/>
      <c r="DK57" s="7"/>
      <c r="DL57" s="9"/>
      <c r="DM57" s="9"/>
      <c r="DN57" s="6"/>
      <c r="DO57" s="7"/>
      <c r="DP57" s="7"/>
      <c r="DQ57" s="8"/>
      <c r="DR57" s="7"/>
      <c r="DS57" s="9"/>
      <c r="DT57" s="9"/>
      <c r="DU57" s="6"/>
      <c r="DV57" s="7"/>
      <c r="DW57" s="7"/>
      <c r="DX57" s="8"/>
      <c r="DY57" s="7"/>
      <c r="DZ57" s="9"/>
      <c r="EA57" s="9"/>
      <c r="EB57" s="6"/>
      <c r="EC57" s="7"/>
      <c r="ED57" s="7"/>
      <c r="EE57" s="8"/>
      <c r="EF57" s="7"/>
      <c r="EG57" s="9"/>
      <c r="EH57" s="9"/>
      <c r="EI57" s="6"/>
      <c r="EJ57" s="7"/>
      <c r="EK57" s="7"/>
      <c r="EL57" s="8"/>
      <c r="EM57" s="7"/>
      <c r="EN57" s="9"/>
      <c r="EO57" s="9"/>
      <c r="EP57" s="6"/>
      <c r="EQ57" s="7"/>
      <c r="ER57" s="7"/>
      <c r="ES57" s="8"/>
      <c r="ET57" s="7"/>
      <c r="EU57" s="9"/>
      <c r="EV57" s="9"/>
      <c r="EW57" s="6"/>
      <c r="EX57" s="7"/>
      <c r="EY57" s="7"/>
      <c r="EZ57" s="8"/>
      <c r="FA57" s="7"/>
      <c r="FB57" s="9"/>
      <c r="FC57" s="9"/>
      <c r="FD57" s="6"/>
      <c r="FE57" s="7"/>
      <c r="FF57" s="7"/>
      <c r="FG57" s="8"/>
      <c r="FH57" s="7"/>
      <c r="FI57" s="9"/>
      <c r="FJ57" s="9"/>
      <c r="FK57" s="6"/>
      <c r="FL57" s="7"/>
      <c r="FM57" s="7"/>
      <c r="FN57" s="8"/>
      <c r="FO57" s="7"/>
      <c r="FP57" s="9"/>
      <c r="FQ57" s="9"/>
    </row>
    <row r="58" spans="1:173" s="75" customFormat="1" ht="94.5" x14ac:dyDescent="0.2">
      <c r="A58" s="42">
        <f t="shared" si="4"/>
        <v>47</v>
      </c>
      <c r="B58" s="34" t="s">
        <v>220</v>
      </c>
      <c r="C58" s="47">
        <f>'[1]47 замена жб приставки 0,4 кВ'!$C$24</f>
        <v>11813.332955386024</v>
      </c>
      <c r="D58" s="47">
        <f t="shared" si="0"/>
        <v>2362.6665910772049</v>
      </c>
      <c r="E58" s="47">
        <f t="shared" si="3"/>
        <v>14175.999546463228</v>
      </c>
      <c r="F58" s="52">
        <v>5787</v>
      </c>
      <c r="G58" s="34" t="s">
        <v>12</v>
      </c>
      <c r="H58" s="34" t="s">
        <v>13</v>
      </c>
      <c r="I58" s="38">
        <v>2428</v>
      </c>
      <c r="J58" s="34" t="s">
        <v>400</v>
      </c>
      <c r="K58" s="52">
        <v>9910120057</v>
      </c>
      <c r="L58" s="34" t="s">
        <v>214</v>
      </c>
      <c r="M58" s="24">
        <f>E58/'[2]2015'!E57-1</f>
        <v>0.23937747389956532</v>
      </c>
      <c r="N58" s="5" t="b">
        <f>B58='[2]2015'!B57</f>
        <v>0</v>
      </c>
      <c r="O58" s="7"/>
      <c r="P58" s="8">
        <f>E58*100/'[3]2015'!E57</f>
        <v>123.93774738995654</v>
      </c>
      <c r="Q58" s="7"/>
      <c r="R58" s="7"/>
      <c r="S58" s="9"/>
      <c r="T58" s="9"/>
      <c r="U58" s="7"/>
      <c r="V58" s="7"/>
      <c r="W58" s="8"/>
      <c r="X58" s="7"/>
      <c r="Y58" s="9"/>
      <c r="Z58" s="9"/>
      <c r="AA58" s="6"/>
      <c r="AB58" s="7"/>
      <c r="AC58" s="7"/>
      <c r="AD58" s="8"/>
      <c r="AE58" s="7"/>
      <c r="AF58" s="9"/>
      <c r="AG58" s="9"/>
      <c r="AH58" s="6"/>
      <c r="AI58" s="7"/>
      <c r="AJ58" s="7"/>
      <c r="AK58" s="8"/>
      <c r="AL58" s="7"/>
      <c r="AM58" s="9"/>
      <c r="AN58" s="9"/>
      <c r="AO58" s="6"/>
      <c r="AP58" s="7"/>
      <c r="AQ58" s="7"/>
      <c r="AR58" s="8"/>
      <c r="AS58" s="7"/>
      <c r="AT58" s="9"/>
      <c r="AU58" s="9"/>
      <c r="AV58" s="6"/>
      <c r="AW58" s="7"/>
      <c r="AX58" s="7"/>
      <c r="AY58" s="8"/>
      <c r="AZ58" s="7"/>
      <c r="BA58" s="9"/>
      <c r="BB58" s="9"/>
      <c r="BC58" s="6"/>
      <c r="BD58" s="7"/>
      <c r="BE58" s="7"/>
      <c r="BF58" s="8"/>
      <c r="BG58" s="7"/>
      <c r="BH58" s="9"/>
      <c r="BI58" s="9"/>
      <c r="BJ58" s="6"/>
      <c r="BK58" s="7"/>
      <c r="BL58" s="7"/>
      <c r="BM58" s="8"/>
      <c r="BN58" s="7"/>
      <c r="BO58" s="9"/>
      <c r="BP58" s="9"/>
      <c r="BQ58" s="6"/>
      <c r="BR58" s="7"/>
      <c r="BS58" s="7"/>
      <c r="BT58" s="8"/>
      <c r="BU58" s="7"/>
      <c r="BV58" s="9"/>
      <c r="BW58" s="9"/>
      <c r="BX58" s="6"/>
      <c r="BY58" s="7"/>
      <c r="BZ58" s="7"/>
      <c r="CA58" s="8"/>
      <c r="CB58" s="7"/>
      <c r="CC58" s="9"/>
      <c r="CD58" s="9"/>
      <c r="CE58" s="6"/>
      <c r="CF58" s="7"/>
      <c r="CG58" s="7"/>
      <c r="CH58" s="8"/>
      <c r="CI58" s="7"/>
      <c r="CJ58" s="9"/>
      <c r="CK58" s="9"/>
      <c r="CL58" s="6"/>
      <c r="CM58" s="7"/>
      <c r="CN58" s="7"/>
      <c r="CO58" s="8"/>
      <c r="CP58" s="7"/>
      <c r="CQ58" s="9"/>
      <c r="CR58" s="9"/>
      <c r="CS58" s="6"/>
      <c r="CT58" s="7"/>
      <c r="CU58" s="7"/>
      <c r="CV58" s="8"/>
      <c r="CW58" s="7"/>
      <c r="CX58" s="9"/>
      <c r="CY58" s="9"/>
      <c r="CZ58" s="6"/>
      <c r="DA58" s="7"/>
      <c r="DB58" s="7"/>
      <c r="DC58" s="8"/>
      <c r="DD58" s="7"/>
      <c r="DE58" s="9"/>
      <c r="DF58" s="9"/>
      <c r="DG58" s="6"/>
      <c r="DH58" s="7"/>
      <c r="DI58" s="7"/>
      <c r="DJ58" s="8"/>
      <c r="DK58" s="7"/>
      <c r="DL58" s="9"/>
      <c r="DM58" s="9"/>
      <c r="DN58" s="6"/>
      <c r="DO58" s="7"/>
      <c r="DP58" s="7"/>
      <c r="DQ58" s="8"/>
      <c r="DR58" s="7"/>
      <c r="DS58" s="9"/>
      <c r="DT58" s="9"/>
      <c r="DU58" s="6"/>
      <c r="DV58" s="7"/>
      <c r="DW58" s="7"/>
      <c r="DX58" s="8"/>
      <c r="DY58" s="7"/>
      <c r="DZ58" s="9"/>
      <c r="EA58" s="9"/>
      <c r="EB58" s="6"/>
      <c r="EC58" s="7"/>
      <c r="ED58" s="7"/>
      <c r="EE58" s="8"/>
      <c r="EF58" s="7"/>
      <c r="EG58" s="9"/>
      <c r="EH58" s="9"/>
      <c r="EI58" s="6"/>
      <c r="EJ58" s="7"/>
      <c r="EK58" s="7"/>
      <c r="EL58" s="8"/>
      <c r="EM58" s="7"/>
      <c r="EN58" s="9"/>
      <c r="EO58" s="9"/>
      <c r="EP58" s="6"/>
      <c r="EQ58" s="7"/>
      <c r="ER58" s="7"/>
      <c r="ES58" s="8"/>
      <c r="ET58" s="7"/>
      <c r="EU58" s="9"/>
      <c r="EV58" s="9"/>
      <c r="EW58" s="6"/>
      <c r="EX58" s="7"/>
      <c r="EY58" s="7"/>
      <c r="EZ58" s="8"/>
      <c r="FA58" s="7"/>
      <c r="FB58" s="9"/>
      <c r="FC58" s="9"/>
      <c r="FD58" s="6"/>
      <c r="FE58" s="7"/>
      <c r="FF58" s="7"/>
      <c r="FG58" s="8"/>
      <c r="FH58" s="7"/>
      <c r="FI58" s="9"/>
      <c r="FJ58" s="9"/>
      <c r="FK58" s="6"/>
      <c r="FL58" s="7"/>
      <c r="FM58" s="7"/>
      <c r="FN58" s="8"/>
      <c r="FO58" s="7"/>
      <c r="FP58" s="9"/>
      <c r="FQ58" s="9"/>
    </row>
    <row r="59" spans="1:173" s="75" customFormat="1" ht="94.5" x14ac:dyDescent="0.2">
      <c r="A59" s="42">
        <f t="shared" si="4"/>
        <v>48</v>
      </c>
      <c r="B59" s="34" t="s">
        <v>53</v>
      </c>
      <c r="C59" s="47">
        <f>'[1]48 Замена провода А-50'!$C$24</f>
        <v>73569.17020609029</v>
      </c>
      <c r="D59" s="47">
        <f t="shared" si="0"/>
        <v>14713.834041218059</v>
      </c>
      <c r="E59" s="47">
        <f t="shared" si="3"/>
        <v>88283.004247308345</v>
      </c>
      <c r="F59" s="52">
        <v>5788</v>
      </c>
      <c r="G59" s="34" t="s">
        <v>12</v>
      </c>
      <c r="H59" s="34" t="s">
        <v>13</v>
      </c>
      <c r="I59" s="38">
        <v>2428</v>
      </c>
      <c r="J59" s="34" t="s">
        <v>400</v>
      </c>
      <c r="K59" s="52">
        <v>9910120058</v>
      </c>
      <c r="L59" s="34" t="s">
        <v>214</v>
      </c>
      <c r="M59" s="24">
        <f>E59/'[2]2015'!E58-1</f>
        <v>0.23933801621849593</v>
      </c>
      <c r="N59" s="5" t="b">
        <f>B59='[2]2015'!B58</f>
        <v>1</v>
      </c>
      <c r="O59" s="7"/>
      <c r="P59" s="8">
        <f>E59*100/'[3]2015'!E58</f>
        <v>123.93380162184958</v>
      </c>
      <c r="Q59" s="7"/>
      <c r="R59" s="7"/>
      <c r="S59" s="9"/>
      <c r="T59" s="9"/>
      <c r="U59" s="7"/>
      <c r="V59" s="7"/>
      <c r="W59" s="8"/>
      <c r="X59" s="7"/>
      <c r="Y59" s="9"/>
      <c r="Z59" s="9"/>
      <c r="AA59" s="6"/>
      <c r="AB59" s="7"/>
      <c r="AC59" s="7"/>
      <c r="AD59" s="8"/>
      <c r="AE59" s="7"/>
      <c r="AF59" s="9"/>
      <c r="AG59" s="9"/>
      <c r="AH59" s="6"/>
      <c r="AI59" s="7"/>
      <c r="AJ59" s="7"/>
      <c r="AK59" s="8"/>
      <c r="AL59" s="7"/>
      <c r="AM59" s="9"/>
      <c r="AN59" s="9"/>
      <c r="AO59" s="6"/>
      <c r="AP59" s="7"/>
      <c r="AQ59" s="7"/>
      <c r="AR59" s="8"/>
      <c r="AS59" s="7"/>
      <c r="AT59" s="9"/>
      <c r="AU59" s="9"/>
      <c r="AV59" s="6"/>
      <c r="AW59" s="7"/>
      <c r="AX59" s="7"/>
      <c r="AY59" s="8"/>
      <c r="AZ59" s="7"/>
      <c r="BA59" s="9"/>
      <c r="BB59" s="9"/>
      <c r="BC59" s="6"/>
      <c r="BD59" s="7"/>
      <c r="BE59" s="7"/>
      <c r="BF59" s="8"/>
      <c r="BG59" s="7"/>
      <c r="BH59" s="9"/>
      <c r="BI59" s="9"/>
      <c r="BJ59" s="6"/>
      <c r="BK59" s="7"/>
      <c r="BL59" s="7"/>
      <c r="BM59" s="8"/>
      <c r="BN59" s="7"/>
      <c r="BO59" s="9"/>
      <c r="BP59" s="9"/>
      <c r="BQ59" s="6"/>
      <c r="BR59" s="7"/>
      <c r="BS59" s="7"/>
      <c r="BT59" s="8"/>
      <c r="BU59" s="7"/>
      <c r="BV59" s="9"/>
      <c r="BW59" s="9"/>
      <c r="BX59" s="6"/>
      <c r="BY59" s="7"/>
      <c r="BZ59" s="7"/>
      <c r="CA59" s="8"/>
      <c r="CB59" s="7"/>
      <c r="CC59" s="9"/>
      <c r="CD59" s="9"/>
      <c r="CE59" s="6"/>
      <c r="CF59" s="7"/>
      <c r="CG59" s="7"/>
      <c r="CH59" s="8"/>
      <c r="CI59" s="7"/>
      <c r="CJ59" s="9"/>
      <c r="CK59" s="9"/>
      <c r="CL59" s="6"/>
      <c r="CM59" s="7"/>
      <c r="CN59" s="7"/>
      <c r="CO59" s="8"/>
      <c r="CP59" s="7"/>
      <c r="CQ59" s="9"/>
      <c r="CR59" s="9"/>
      <c r="CS59" s="6"/>
      <c r="CT59" s="7"/>
      <c r="CU59" s="7"/>
      <c r="CV59" s="8"/>
      <c r="CW59" s="7"/>
      <c r="CX59" s="9"/>
      <c r="CY59" s="9"/>
      <c r="CZ59" s="6"/>
      <c r="DA59" s="7"/>
      <c r="DB59" s="7"/>
      <c r="DC59" s="8"/>
      <c r="DD59" s="7"/>
      <c r="DE59" s="9"/>
      <c r="DF59" s="9"/>
      <c r="DG59" s="6"/>
      <c r="DH59" s="7"/>
      <c r="DI59" s="7"/>
      <c r="DJ59" s="8"/>
      <c r="DK59" s="7"/>
      <c r="DL59" s="9"/>
      <c r="DM59" s="9"/>
      <c r="DN59" s="6"/>
      <c r="DO59" s="7"/>
      <c r="DP59" s="7"/>
      <c r="DQ59" s="8"/>
      <c r="DR59" s="7"/>
      <c r="DS59" s="9"/>
      <c r="DT59" s="9"/>
      <c r="DU59" s="6"/>
      <c r="DV59" s="7"/>
      <c r="DW59" s="7"/>
      <c r="DX59" s="8"/>
      <c r="DY59" s="7"/>
      <c r="DZ59" s="9"/>
      <c r="EA59" s="9"/>
      <c r="EB59" s="6"/>
      <c r="EC59" s="7"/>
      <c r="ED59" s="7"/>
      <c r="EE59" s="8"/>
      <c r="EF59" s="7"/>
      <c r="EG59" s="9"/>
      <c r="EH59" s="9"/>
      <c r="EI59" s="6"/>
      <c r="EJ59" s="7"/>
      <c r="EK59" s="7"/>
      <c r="EL59" s="8"/>
      <c r="EM59" s="7"/>
      <c r="EN59" s="9"/>
      <c r="EO59" s="9"/>
      <c r="EP59" s="6"/>
      <c r="EQ59" s="7"/>
      <c r="ER59" s="7"/>
      <c r="ES59" s="8"/>
      <c r="ET59" s="7"/>
      <c r="EU59" s="9"/>
      <c r="EV59" s="9"/>
      <c r="EW59" s="6"/>
      <c r="EX59" s="7"/>
      <c r="EY59" s="7"/>
      <c r="EZ59" s="8"/>
      <c r="FA59" s="7"/>
      <c r="FB59" s="9"/>
      <c r="FC59" s="9"/>
      <c r="FD59" s="6"/>
      <c r="FE59" s="7"/>
      <c r="FF59" s="7"/>
      <c r="FG59" s="8"/>
      <c r="FH59" s="7"/>
      <c r="FI59" s="9"/>
      <c r="FJ59" s="9"/>
      <c r="FK59" s="6"/>
      <c r="FL59" s="7"/>
      <c r="FM59" s="7"/>
      <c r="FN59" s="8"/>
      <c r="FO59" s="7"/>
      <c r="FP59" s="9"/>
      <c r="FQ59" s="9"/>
    </row>
    <row r="60" spans="1:173" s="75" customFormat="1" ht="94.5" x14ac:dyDescent="0.2">
      <c r="A60" s="42">
        <f t="shared" si="4"/>
        <v>49</v>
      </c>
      <c r="B60" s="34" t="s">
        <v>221</v>
      </c>
      <c r="C60" s="47">
        <f>'[1]49 установка опоры 0,4 кВ'!$C$23</f>
        <v>10093.33</v>
      </c>
      <c r="D60" s="47">
        <f t="shared" si="0"/>
        <v>2018.6660000000002</v>
      </c>
      <c r="E60" s="47">
        <f t="shared" si="3"/>
        <v>12111.995999999999</v>
      </c>
      <c r="F60" s="52">
        <v>5789</v>
      </c>
      <c r="G60" s="34" t="s">
        <v>12</v>
      </c>
      <c r="H60" s="34" t="s">
        <v>13</v>
      </c>
      <c r="I60" s="38">
        <v>2428</v>
      </c>
      <c r="J60" s="34" t="s">
        <v>400</v>
      </c>
      <c r="K60" s="52">
        <v>9910120059</v>
      </c>
      <c r="L60" s="34" t="s">
        <v>214</v>
      </c>
      <c r="M60" s="24">
        <f>E60/'[2]2015'!E59-1</f>
        <v>0.23907887468030675</v>
      </c>
      <c r="N60" s="5" t="b">
        <f>B60='[2]2015'!B59</f>
        <v>0</v>
      </c>
      <c r="O60" s="7"/>
      <c r="P60" s="8">
        <f>E60*100/'[3]2015'!E59</f>
        <v>123.90788746803068</v>
      </c>
      <c r="Q60" s="7"/>
      <c r="R60" s="7"/>
      <c r="S60" s="9"/>
      <c r="T60" s="9"/>
      <c r="U60" s="7"/>
      <c r="V60" s="7"/>
      <c r="W60" s="8"/>
      <c r="X60" s="7"/>
      <c r="Y60" s="9"/>
      <c r="Z60" s="9"/>
      <c r="AA60" s="6"/>
      <c r="AB60" s="7"/>
      <c r="AC60" s="7"/>
      <c r="AD60" s="8"/>
      <c r="AE60" s="7"/>
      <c r="AF60" s="9"/>
      <c r="AG60" s="9"/>
      <c r="AH60" s="6"/>
      <c r="AI60" s="7"/>
      <c r="AJ60" s="7"/>
      <c r="AK60" s="8"/>
      <c r="AL60" s="7"/>
      <c r="AM60" s="9"/>
      <c r="AN60" s="9"/>
      <c r="AO60" s="6"/>
      <c r="AP60" s="7"/>
      <c r="AQ60" s="7"/>
      <c r="AR60" s="8"/>
      <c r="AS60" s="7"/>
      <c r="AT60" s="9"/>
      <c r="AU60" s="9"/>
      <c r="AV60" s="6"/>
      <c r="AW60" s="7"/>
      <c r="AX60" s="7"/>
      <c r="AY60" s="8"/>
      <c r="AZ60" s="7"/>
      <c r="BA60" s="9"/>
      <c r="BB60" s="9"/>
      <c r="BC60" s="6"/>
      <c r="BD60" s="7"/>
      <c r="BE60" s="7"/>
      <c r="BF60" s="8"/>
      <c r="BG60" s="7"/>
      <c r="BH60" s="9"/>
      <c r="BI60" s="9"/>
      <c r="BJ60" s="6"/>
      <c r="BK60" s="7"/>
      <c r="BL60" s="7"/>
      <c r="BM60" s="8"/>
      <c r="BN60" s="7"/>
      <c r="BO60" s="9"/>
      <c r="BP60" s="9"/>
      <c r="BQ60" s="6"/>
      <c r="BR60" s="7"/>
      <c r="BS60" s="7"/>
      <c r="BT60" s="8"/>
      <c r="BU60" s="7"/>
      <c r="BV60" s="9"/>
      <c r="BW60" s="9"/>
      <c r="BX60" s="6"/>
      <c r="BY60" s="7"/>
      <c r="BZ60" s="7"/>
      <c r="CA60" s="8"/>
      <c r="CB60" s="7"/>
      <c r="CC60" s="9"/>
      <c r="CD60" s="9"/>
      <c r="CE60" s="6"/>
      <c r="CF60" s="7"/>
      <c r="CG60" s="7"/>
      <c r="CH60" s="8"/>
      <c r="CI60" s="7"/>
      <c r="CJ60" s="9"/>
      <c r="CK60" s="9"/>
      <c r="CL60" s="6"/>
      <c r="CM60" s="7"/>
      <c r="CN60" s="7"/>
      <c r="CO60" s="8"/>
      <c r="CP60" s="7"/>
      <c r="CQ60" s="9"/>
      <c r="CR60" s="9"/>
      <c r="CS60" s="6"/>
      <c r="CT60" s="7"/>
      <c r="CU60" s="7"/>
      <c r="CV60" s="8"/>
      <c r="CW60" s="7"/>
      <c r="CX60" s="9"/>
      <c r="CY60" s="9"/>
      <c r="CZ60" s="6"/>
      <c r="DA60" s="7"/>
      <c r="DB60" s="7"/>
      <c r="DC60" s="8"/>
      <c r="DD60" s="7"/>
      <c r="DE60" s="9"/>
      <c r="DF60" s="9"/>
      <c r="DG60" s="6"/>
      <c r="DH60" s="7"/>
      <c r="DI60" s="7"/>
      <c r="DJ60" s="8"/>
      <c r="DK60" s="7"/>
      <c r="DL60" s="9"/>
      <c r="DM60" s="9"/>
      <c r="DN60" s="6"/>
      <c r="DO60" s="7"/>
      <c r="DP60" s="7"/>
      <c r="DQ60" s="8"/>
      <c r="DR60" s="7"/>
      <c r="DS60" s="9"/>
      <c r="DT60" s="9"/>
      <c r="DU60" s="6"/>
      <c r="DV60" s="7"/>
      <c r="DW60" s="7"/>
      <c r="DX60" s="8"/>
      <c r="DY60" s="7"/>
      <c r="DZ60" s="9"/>
      <c r="EA60" s="9"/>
      <c r="EB60" s="6"/>
      <c r="EC60" s="7"/>
      <c r="ED60" s="7"/>
      <c r="EE60" s="8"/>
      <c r="EF60" s="7"/>
      <c r="EG60" s="9"/>
      <c r="EH60" s="9"/>
      <c r="EI60" s="6"/>
      <c r="EJ60" s="7"/>
      <c r="EK60" s="7"/>
      <c r="EL60" s="8"/>
      <c r="EM60" s="7"/>
      <c r="EN60" s="9"/>
      <c r="EO60" s="9"/>
      <c r="EP60" s="6"/>
      <c r="EQ60" s="7"/>
      <c r="ER60" s="7"/>
      <c r="ES60" s="8"/>
      <c r="ET60" s="7"/>
      <c r="EU60" s="9"/>
      <c r="EV60" s="9"/>
      <c r="EW60" s="6"/>
      <c r="EX60" s="7"/>
      <c r="EY60" s="7"/>
      <c r="EZ60" s="8"/>
      <c r="FA60" s="7"/>
      <c r="FB60" s="9"/>
      <c r="FC60" s="9"/>
      <c r="FD60" s="6"/>
      <c r="FE60" s="7"/>
      <c r="FF60" s="7"/>
      <c r="FG60" s="8"/>
      <c r="FH60" s="7"/>
      <c r="FI60" s="9"/>
      <c r="FJ60" s="9"/>
      <c r="FK60" s="6"/>
      <c r="FL60" s="7"/>
      <c r="FM60" s="7"/>
      <c r="FN60" s="8"/>
      <c r="FO60" s="7"/>
      <c r="FP60" s="9"/>
      <c r="FQ60" s="9"/>
    </row>
    <row r="61" spans="1:173" s="75" customFormat="1" ht="94.5" x14ac:dyDescent="0.2">
      <c r="A61" s="42">
        <f t="shared" si="4"/>
        <v>50</v>
      </c>
      <c r="B61" s="34" t="s">
        <v>222</v>
      </c>
      <c r="C61" s="47">
        <f>'[1]50 уст приставк 0,4 кВ'!$C$23</f>
        <v>7925.8309270772315</v>
      </c>
      <c r="D61" s="47">
        <f t="shared" si="0"/>
        <v>1585.1661854154463</v>
      </c>
      <c r="E61" s="47">
        <f t="shared" si="3"/>
        <v>9510.9971124926778</v>
      </c>
      <c r="F61" s="52">
        <v>5790</v>
      </c>
      <c r="G61" s="34" t="s">
        <v>12</v>
      </c>
      <c r="H61" s="34" t="s">
        <v>13</v>
      </c>
      <c r="I61" s="38">
        <v>2428</v>
      </c>
      <c r="J61" s="34" t="s">
        <v>400</v>
      </c>
      <c r="K61" s="52">
        <v>9910120060</v>
      </c>
      <c r="L61" s="34" t="s">
        <v>214</v>
      </c>
      <c r="M61" s="24">
        <f>E61/'[2]2015'!E60-1</f>
        <v>0.23937934747102951</v>
      </c>
      <c r="N61" s="5" t="b">
        <f>B61='[2]2015'!B60</f>
        <v>0</v>
      </c>
      <c r="O61" s="7"/>
      <c r="P61" s="8">
        <f>E61*100/'[3]2015'!E60</f>
        <v>123.93793474710294</v>
      </c>
      <c r="Q61" s="7"/>
      <c r="R61" s="7"/>
      <c r="S61" s="9"/>
      <c r="T61" s="9"/>
      <c r="U61" s="7"/>
      <c r="V61" s="7"/>
      <c r="W61" s="8"/>
      <c r="X61" s="7"/>
      <c r="Y61" s="9"/>
      <c r="Z61" s="9"/>
      <c r="AA61" s="6"/>
      <c r="AB61" s="7"/>
      <c r="AC61" s="7"/>
      <c r="AD61" s="8"/>
      <c r="AE61" s="7"/>
      <c r="AF61" s="9"/>
      <c r="AG61" s="9"/>
      <c r="AH61" s="6"/>
      <c r="AI61" s="7"/>
      <c r="AJ61" s="7"/>
      <c r="AK61" s="8"/>
      <c r="AL61" s="7"/>
      <c r="AM61" s="9"/>
      <c r="AN61" s="9"/>
      <c r="AO61" s="6"/>
      <c r="AP61" s="7"/>
      <c r="AQ61" s="7"/>
      <c r="AR61" s="8"/>
      <c r="AS61" s="7"/>
      <c r="AT61" s="9"/>
      <c r="AU61" s="9"/>
      <c r="AV61" s="6"/>
      <c r="AW61" s="7"/>
      <c r="AX61" s="7"/>
      <c r="AY61" s="8"/>
      <c r="AZ61" s="7"/>
      <c r="BA61" s="9"/>
      <c r="BB61" s="9"/>
      <c r="BC61" s="6"/>
      <c r="BD61" s="7"/>
      <c r="BE61" s="7"/>
      <c r="BF61" s="8"/>
      <c r="BG61" s="7"/>
      <c r="BH61" s="9"/>
      <c r="BI61" s="9"/>
      <c r="BJ61" s="6"/>
      <c r="BK61" s="7"/>
      <c r="BL61" s="7"/>
      <c r="BM61" s="8"/>
      <c r="BN61" s="7"/>
      <c r="BO61" s="9"/>
      <c r="BP61" s="9"/>
      <c r="BQ61" s="6"/>
      <c r="BR61" s="7"/>
      <c r="BS61" s="7"/>
      <c r="BT61" s="8"/>
      <c r="BU61" s="7"/>
      <c r="BV61" s="9"/>
      <c r="BW61" s="9"/>
      <c r="BX61" s="6"/>
      <c r="BY61" s="7"/>
      <c r="BZ61" s="7"/>
      <c r="CA61" s="8"/>
      <c r="CB61" s="7"/>
      <c r="CC61" s="9"/>
      <c r="CD61" s="9"/>
      <c r="CE61" s="6"/>
      <c r="CF61" s="7"/>
      <c r="CG61" s="7"/>
      <c r="CH61" s="8"/>
      <c r="CI61" s="7"/>
      <c r="CJ61" s="9"/>
      <c r="CK61" s="9"/>
      <c r="CL61" s="6"/>
      <c r="CM61" s="7"/>
      <c r="CN61" s="7"/>
      <c r="CO61" s="8"/>
      <c r="CP61" s="7"/>
      <c r="CQ61" s="9"/>
      <c r="CR61" s="9"/>
      <c r="CS61" s="6"/>
      <c r="CT61" s="7"/>
      <c r="CU61" s="7"/>
      <c r="CV61" s="8"/>
      <c r="CW61" s="7"/>
      <c r="CX61" s="9"/>
      <c r="CY61" s="9"/>
      <c r="CZ61" s="6"/>
      <c r="DA61" s="7"/>
      <c r="DB61" s="7"/>
      <c r="DC61" s="8"/>
      <c r="DD61" s="7"/>
      <c r="DE61" s="9"/>
      <c r="DF61" s="9"/>
      <c r="DG61" s="6"/>
      <c r="DH61" s="7"/>
      <c r="DI61" s="7"/>
      <c r="DJ61" s="8"/>
      <c r="DK61" s="7"/>
      <c r="DL61" s="9"/>
      <c r="DM61" s="9"/>
      <c r="DN61" s="6"/>
      <c r="DO61" s="7"/>
      <c r="DP61" s="7"/>
      <c r="DQ61" s="8"/>
      <c r="DR61" s="7"/>
      <c r="DS61" s="9"/>
      <c r="DT61" s="9"/>
      <c r="DU61" s="6"/>
      <c r="DV61" s="7"/>
      <c r="DW61" s="7"/>
      <c r="DX61" s="8"/>
      <c r="DY61" s="7"/>
      <c r="DZ61" s="9"/>
      <c r="EA61" s="9"/>
      <c r="EB61" s="6"/>
      <c r="EC61" s="7"/>
      <c r="ED61" s="7"/>
      <c r="EE61" s="8"/>
      <c r="EF61" s="7"/>
      <c r="EG61" s="9"/>
      <c r="EH61" s="9"/>
      <c r="EI61" s="6"/>
      <c r="EJ61" s="7"/>
      <c r="EK61" s="7"/>
      <c r="EL61" s="8"/>
      <c r="EM61" s="7"/>
      <c r="EN61" s="9"/>
      <c r="EO61" s="9"/>
      <c r="EP61" s="6"/>
      <c r="EQ61" s="7"/>
      <c r="ER61" s="7"/>
      <c r="ES61" s="8"/>
      <c r="ET61" s="7"/>
      <c r="EU61" s="9"/>
      <c r="EV61" s="9"/>
      <c r="EW61" s="6"/>
      <c r="EX61" s="7"/>
      <c r="EY61" s="7"/>
      <c r="EZ61" s="8"/>
      <c r="FA61" s="7"/>
      <c r="FB61" s="9"/>
      <c r="FC61" s="9"/>
      <c r="FD61" s="6"/>
      <c r="FE61" s="7"/>
      <c r="FF61" s="7"/>
      <c r="FG61" s="8"/>
      <c r="FH61" s="7"/>
      <c r="FI61" s="9"/>
      <c r="FJ61" s="9"/>
      <c r="FK61" s="6"/>
      <c r="FL61" s="7"/>
      <c r="FM61" s="7"/>
      <c r="FN61" s="8"/>
      <c r="FO61" s="7"/>
      <c r="FP61" s="9"/>
      <c r="FQ61" s="9"/>
    </row>
    <row r="62" spans="1:173" s="75" customFormat="1" ht="94.5" x14ac:dyDescent="0.2">
      <c r="A62" s="42">
        <f t="shared" si="4"/>
        <v>51</v>
      </c>
      <c r="B62" s="34" t="s">
        <v>223</v>
      </c>
      <c r="C62" s="47">
        <f>'[1]51уст жб прист 10 кВ'!$C$24</f>
        <v>8180.0017572580573</v>
      </c>
      <c r="D62" s="47">
        <f t="shared" si="0"/>
        <v>1636.0003514516116</v>
      </c>
      <c r="E62" s="47">
        <f t="shared" si="3"/>
        <v>9816.0021087096684</v>
      </c>
      <c r="F62" s="52">
        <v>5791</v>
      </c>
      <c r="G62" s="34" t="s">
        <v>12</v>
      </c>
      <c r="H62" s="34" t="s">
        <v>13</v>
      </c>
      <c r="I62" s="38">
        <v>2428</v>
      </c>
      <c r="J62" s="34" t="s">
        <v>400</v>
      </c>
      <c r="K62" s="52">
        <v>9910120573</v>
      </c>
      <c r="L62" s="34" t="s">
        <v>214</v>
      </c>
      <c r="M62" s="24">
        <f>E62/'[2]2015'!E61-1</f>
        <v>0.23923773623401945</v>
      </c>
      <c r="N62" s="5" t="b">
        <f>B62='[2]2015'!B61</f>
        <v>0</v>
      </c>
      <c r="O62" s="7"/>
      <c r="P62" s="8">
        <f>E62*100/'[3]2015'!E61</f>
        <v>123.92377362340193</v>
      </c>
      <c r="Q62" s="7"/>
      <c r="R62" s="7"/>
      <c r="S62" s="9"/>
      <c r="T62" s="9"/>
      <c r="U62" s="7"/>
      <c r="V62" s="7"/>
      <c r="W62" s="8"/>
      <c r="X62" s="7"/>
      <c r="Y62" s="9"/>
      <c r="Z62" s="9"/>
      <c r="AA62" s="6"/>
      <c r="AB62" s="7"/>
      <c r="AC62" s="7"/>
      <c r="AD62" s="8"/>
      <c r="AE62" s="7"/>
      <c r="AF62" s="9"/>
      <c r="AG62" s="9"/>
      <c r="AH62" s="6"/>
      <c r="AI62" s="7"/>
      <c r="AJ62" s="7"/>
      <c r="AK62" s="8"/>
      <c r="AL62" s="7"/>
      <c r="AM62" s="9"/>
      <c r="AN62" s="9"/>
      <c r="AO62" s="6"/>
      <c r="AP62" s="7"/>
      <c r="AQ62" s="7"/>
      <c r="AR62" s="8"/>
      <c r="AS62" s="7"/>
      <c r="AT62" s="9"/>
      <c r="AU62" s="9"/>
      <c r="AV62" s="6"/>
      <c r="AW62" s="7"/>
      <c r="AX62" s="7"/>
      <c r="AY62" s="8"/>
      <c r="AZ62" s="7"/>
      <c r="BA62" s="9"/>
      <c r="BB62" s="9"/>
      <c r="BC62" s="6"/>
      <c r="BD62" s="7"/>
      <c r="BE62" s="7"/>
      <c r="BF62" s="8"/>
      <c r="BG62" s="7"/>
      <c r="BH62" s="9"/>
      <c r="BI62" s="9"/>
      <c r="BJ62" s="6"/>
      <c r="BK62" s="7"/>
      <c r="BL62" s="7"/>
      <c r="BM62" s="8"/>
      <c r="BN62" s="7"/>
      <c r="BO62" s="9"/>
      <c r="BP62" s="9"/>
      <c r="BQ62" s="6"/>
      <c r="BR62" s="7"/>
      <c r="BS62" s="7"/>
      <c r="BT62" s="8"/>
      <c r="BU62" s="7"/>
      <c r="BV62" s="9"/>
      <c r="BW62" s="9"/>
      <c r="BX62" s="6"/>
      <c r="BY62" s="7"/>
      <c r="BZ62" s="7"/>
      <c r="CA62" s="8"/>
      <c r="CB62" s="7"/>
      <c r="CC62" s="9"/>
      <c r="CD62" s="9"/>
      <c r="CE62" s="6"/>
      <c r="CF62" s="7"/>
      <c r="CG62" s="7"/>
      <c r="CH62" s="8"/>
      <c r="CI62" s="7"/>
      <c r="CJ62" s="9"/>
      <c r="CK62" s="9"/>
      <c r="CL62" s="6"/>
      <c r="CM62" s="7"/>
      <c r="CN62" s="7"/>
      <c r="CO62" s="8"/>
      <c r="CP62" s="7"/>
      <c r="CQ62" s="9"/>
      <c r="CR62" s="9"/>
      <c r="CS62" s="6"/>
      <c r="CT62" s="7"/>
      <c r="CU62" s="7"/>
      <c r="CV62" s="8"/>
      <c r="CW62" s="7"/>
      <c r="CX62" s="9"/>
      <c r="CY62" s="9"/>
      <c r="CZ62" s="6"/>
      <c r="DA62" s="7"/>
      <c r="DB62" s="7"/>
      <c r="DC62" s="8"/>
      <c r="DD62" s="7"/>
      <c r="DE62" s="9"/>
      <c r="DF62" s="9"/>
      <c r="DG62" s="6"/>
      <c r="DH62" s="7"/>
      <c r="DI62" s="7"/>
      <c r="DJ62" s="8"/>
      <c r="DK62" s="7"/>
      <c r="DL62" s="9"/>
      <c r="DM62" s="9"/>
      <c r="DN62" s="6"/>
      <c r="DO62" s="7"/>
      <c r="DP62" s="7"/>
      <c r="DQ62" s="8"/>
      <c r="DR62" s="7"/>
      <c r="DS62" s="9"/>
      <c r="DT62" s="9"/>
      <c r="DU62" s="6"/>
      <c r="DV62" s="7"/>
      <c r="DW62" s="7"/>
      <c r="DX62" s="8"/>
      <c r="DY62" s="7"/>
      <c r="DZ62" s="9"/>
      <c r="EA62" s="9"/>
      <c r="EB62" s="6"/>
      <c r="EC62" s="7"/>
      <c r="ED62" s="7"/>
      <c r="EE62" s="8"/>
      <c r="EF62" s="7"/>
      <c r="EG62" s="9"/>
      <c r="EH62" s="9"/>
      <c r="EI62" s="6"/>
      <c r="EJ62" s="7"/>
      <c r="EK62" s="7"/>
      <c r="EL62" s="8"/>
      <c r="EM62" s="7"/>
      <c r="EN62" s="9"/>
      <c r="EO62" s="9"/>
      <c r="EP62" s="6"/>
      <c r="EQ62" s="7"/>
      <c r="ER62" s="7"/>
      <c r="ES62" s="8"/>
      <c r="ET62" s="7"/>
      <c r="EU62" s="9"/>
      <c r="EV62" s="9"/>
      <c r="EW62" s="6"/>
      <c r="EX62" s="7"/>
      <c r="EY62" s="7"/>
      <c r="EZ62" s="8"/>
      <c r="FA62" s="7"/>
      <c r="FB62" s="9"/>
      <c r="FC62" s="9"/>
      <c r="FD62" s="6"/>
      <c r="FE62" s="7"/>
      <c r="FF62" s="7"/>
      <c r="FG62" s="8"/>
      <c r="FH62" s="7"/>
      <c r="FI62" s="9"/>
      <c r="FJ62" s="9"/>
      <c r="FK62" s="6"/>
      <c r="FL62" s="7"/>
      <c r="FM62" s="7"/>
      <c r="FN62" s="8"/>
      <c r="FO62" s="7"/>
      <c r="FP62" s="9"/>
      <c r="FQ62" s="9"/>
    </row>
    <row r="63" spans="1:173" s="75" customFormat="1" ht="94.5" x14ac:dyDescent="0.2">
      <c r="A63" s="42">
        <f t="shared" si="4"/>
        <v>52</v>
      </c>
      <c r="B63" s="34" t="s">
        <v>323</v>
      </c>
      <c r="C63" s="47">
        <f>'[1]52 исп трансф'!$C$23</f>
        <v>25813.332604193369</v>
      </c>
      <c r="D63" s="47">
        <f t="shared" si="0"/>
        <v>5162.6665208386739</v>
      </c>
      <c r="E63" s="47">
        <f t="shared" si="3"/>
        <v>30975.999125032042</v>
      </c>
      <c r="F63" s="52">
        <v>5792</v>
      </c>
      <c r="G63" s="34" t="s">
        <v>12</v>
      </c>
      <c r="H63" s="34" t="s">
        <v>13</v>
      </c>
      <c r="I63" s="38">
        <v>2428</v>
      </c>
      <c r="J63" s="34" t="s">
        <v>400</v>
      </c>
      <c r="K63" s="52">
        <v>9910120574</v>
      </c>
      <c r="L63" s="34" t="s">
        <v>214</v>
      </c>
      <c r="M63" s="24"/>
      <c r="N63" s="5"/>
      <c r="O63" s="7"/>
      <c r="P63" s="8"/>
      <c r="Q63" s="7"/>
      <c r="R63" s="7"/>
      <c r="S63" s="9"/>
      <c r="T63" s="9"/>
      <c r="U63" s="7"/>
      <c r="V63" s="7"/>
      <c r="W63" s="8"/>
      <c r="X63" s="7"/>
      <c r="Y63" s="9"/>
      <c r="Z63" s="9"/>
      <c r="AA63" s="6"/>
      <c r="AB63" s="7"/>
      <c r="AC63" s="7"/>
      <c r="AD63" s="8"/>
      <c r="AE63" s="7"/>
      <c r="AF63" s="9"/>
      <c r="AG63" s="9"/>
      <c r="AH63" s="6"/>
      <c r="AI63" s="7"/>
      <c r="AJ63" s="7"/>
      <c r="AK63" s="8"/>
      <c r="AL63" s="7"/>
      <c r="AM63" s="9"/>
      <c r="AN63" s="9"/>
      <c r="AO63" s="6"/>
      <c r="AP63" s="7"/>
      <c r="AQ63" s="7"/>
      <c r="AR63" s="8"/>
      <c r="AS63" s="7"/>
      <c r="AT63" s="9"/>
      <c r="AU63" s="9"/>
      <c r="AV63" s="6"/>
      <c r="AW63" s="7"/>
      <c r="AX63" s="7"/>
      <c r="AY63" s="8"/>
      <c r="AZ63" s="7"/>
      <c r="BA63" s="9"/>
      <c r="BB63" s="9"/>
      <c r="BC63" s="6"/>
      <c r="BD63" s="7"/>
      <c r="BE63" s="7"/>
      <c r="BF63" s="8"/>
      <c r="BG63" s="7"/>
      <c r="BH63" s="9"/>
      <c r="BI63" s="9"/>
      <c r="BJ63" s="6"/>
      <c r="BK63" s="7"/>
      <c r="BL63" s="7"/>
      <c r="BM63" s="8"/>
      <c r="BN63" s="7"/>
      <c r="BO63" s="9"/>
      <c r="BP63" s="9"/>
      <c r="BQ63" s="6"/>
      <c r="BR63" s="7"/>
      <c r="BS63" s="7"/>
      <c r="BT63" s="8"/>
      <c r="BU63" s="7"/>
      <c r="BV63" s="9"/>
      <c r="BW63" s="9"/>
      <c r="BX63" s="6"/>
      <c r="BY63" s="7"/>
      <c r="BZ63" s="7"/>
      <c r="CA63" s="8"/>
      <c r="CB63" s="7"/>
      <c r="CC63" s="9"/>
      <c r="CD63" s="9"/>
      <c r="CE63" s="6"/>
      <c r="CF63" s="7"/>
      <c r="CG63" s="7"/>
      <c r="CH63" s="8"/>
      <c r="CI63" s="7"/>
      <c r="CJ63" s="9"/>
      <c r="CK63" s="9"/>
      <c r="CL63" s="6"/>
      <c r="CM63" s="7"/>
      <c r="CN63" s="7"/>
      <c r="CO63" s="8"/>
      <c r="CP63" s="7"/>
      <c r="CQ63" s="9"/>
      <c r="CR63" s="9"/>
      <c r="CS63" s="6"/>
      <c r="CT63" s="7"/>
      <c r="CU63" s="7"/>
      <c r="CV63" s="8"/>
      <c r="CW63" s="7"/>
      <c r="CX63" s="9"/>
      <c r="CY63" s="9"/>
      <c r="CZ63" s="6"/>
      <c r="DA63" s="7"/>
      <c r="DB63" s="7"/>
      <c r="DC63" s="8"/>
      <c r="DD63" s="7"/>
      <c r="DE63" s="9"/>
      <c r="DF63" s="9"/>
      <c r="DG63" s="6"/>
      <c r="DH63" s="7"/>
      <c r="DI63" s="7"/>
      <c r="DJ63" s="8"/>
      <c r="DK63" s="7"/>
      <c r="DL63" s="9"/>
      <c r="DM63" s="9"/>
      <c r="DN63" s="6"/>
      <c r="DO63" s="7"/>
      <c r="DP63" s="7"/>
      <c r="DQ63" s="8"/>
      <c r="DR63" s="7"/>
      <c r="DS63" s="9"/>
      <c r="DT63" s="9"/>
      <c r="DU63" s="6"/>
      <c r="DV63" s="7"/>
      <c r="DW63" s="7"/>
      <c r="DX63" s="8"/>
      <c r="DY63" s="7"/>
      <c r="DZ63" s="9"/>
      <c r="EA63" s="9"/>
      <c r="EB63" s="6"/>
      <c r="EC63" s="7"/>
      <c r="ED63" s="7"/>
      <c r="EE63" s="8"/>
      <c r="EF63" s="7"/>
      <c r="EG63" s="9"/>
      <c r="EH63" s="9"/>
      <c r="EI63" s="6"/>
      <c r="EJ63" s="7"/>
      <c r="EK63" s="7"/>
      <c r="EL63" s="8"/>
      <c r="EM63" s="7"/>
      <c r="EN63" s="9"/>
      <c r="EO63" s="9"/>
      <c r="EP63" s="6"/>
      <c r="EQ63" s="7"/>
      <c r="ER63" s="7"/>
      <c r="ES63" s="8"/>
      <c r="ET63" s="7"/>
      <c r="EU63" s="9"/>
      <c r="EV63" s="9"/>
      <c r="EW63" s="6"/>
      <c r="EX63" s="7"/>
      <c r="EY63" s="7"/>
      <c r="EZ63" s="8"/>
      <c r="FA63" s="7"/>
      <c r="FB63" s="9"/>
      <c r="FC63" s="9"/>
      <c r="FD63" s="6"/>
      <c r="FE63" s="7"/>
      <c r="FF63" s="7"/>
      <c r="FG63" s="8"/>
      <c r="FH63" s="7"/>
      <c r="FI63" s="9"/>
      <c r="FJ63" s="9"/>
      <c r="FK63" s="6"/>
      <c r="FL63" s="7"/>
      <c r="FM63" s="7"/>
      <c r="FN63" s="8"/>
      <c r="FO63" s="7"/>
      <c r="FP63" s="9"/>
      <c r="FQ63" s="9"/>
    </row>
    <row r="64" spans="1:173" ht="94.5" x14ac:dyDescent="0.25">
      <c r="A64" s="42">
        <f t="shared" si="4"/>
        <v>53</v>
      </c>
      <c r="B64" s="34" t="s">
        <v>72</v>
      </c>
      <c r="C64" s="47">
        <f>'[1]53 Анализ кислоты'!$C$24</f>
        <v>1102.497085000932</v>
      </c>
      <c r="D64" s="47">
        <f t="shared" si="0"/>
        <v>220.49941700018641</v>
      </c>
      <c r="E64" s="47">
        <f t="shared" si="3"/>
        <v>1322.9965020011184</v>
      </c>
      <c r="F64" s="52">
        <v>5793</v>
      </c>
      <c r="G64" s="34" t="s">
        <v>12</v>
      </c>
      <c r="H64" s="34" t="s">
        <v>13</v>
      </c>
      <c r="I64" s="38">
        <v>2428</v>
      </c>
      <c r="J64" s="34" t="s">
        <v>400</v>
      </c>
      <c r="K64" s="52">
        <v>9910120062</v>
      </c>
      <c r="L64" s="34" t="s">
        <v>214</v>
      </c>
      <c r="M64" s="24">
        <f>E64/'[2]2015'!E62-1</f>
        <v>0.23992174508071051</v>
      </c>
      <c r="N64" s="5" t="b">
        <f>B64='[2]2015'!B62</f>
        <v>0</v>
      </c>
      <c r="P64" s="8">
        <f>E64*100/'[3]2015'!E62</f>
        <v>123.99217450807106</v>
      </c>
    </row>
    <row r="65" spans="1:16" ht="94.5" x14ac:dyDescent="0.25">
      <c r="A65" s="42">
        <f t="shared" si="4"/>
        <v>54</v>
      </c>
      <c r="B65" s="34" t="s">
        <v>73</v>
      </c>
      <c r="C65" s="47">
        <f>'[1]54 Анализ воды'!$C$25</f>
        <v>973.32953647270142</v>
      </c>
      <c r="D65" s="47">
        <f t="shared" si="0"/>
        <v>194.66590729454029</v>
      </c>
      <c r="E65" s="47">
        <f t="shared" si="3"/>
        <v>1167.9954437672418</v>
      </c>
      <c r="F65" s="52">
        <v>5794</v>
      </c>
      <c r="G65" s="34" t="s">
        <v>12</v>
      </c>
      <c r="H65" s="34" t="s">
        <v>13</v>
      </c>
      <c r="I65" s="38">
        <v>2428</v>
      </c>
      <c r="J65" s="34" t="s">
        <v>400</v>
      </c>
      <c r="K65" s="52">
        <v>9910120063</v>
      </c>
      <c r="L65" s="34" t="s">
        <v>214</v>
      </c>
      <c r="M65" s="24">
        <f>E65/'[2]2015'!E63-1</f>
        <v>0.23859538045306583</v>
      </c>
      <c r="N65" s="5" t="b">
        <f>B65='[2]2015'!B63</f>
        <v>0</v>
      </c>
      <c r="P65" s="8">
        <f>E65*100/'[3]2015'!E63</f>
        <v>123.85953804530659</v>
      </c>
    </row>
    <row r="66" spans="1:16" ht="110.25" customHeight="1" x14ac:dyDescent="0.25">
      <c r="A66" s="42">
        <f t="shared" si="4"/>
        <v>55</v>
      </c>
      <c r="B66" s="34" t="s">
        <v>379</v>
      </c>
      <c r="C66" s="47">
        <f>'[1]55 ТУ до 100'!$C$24</f>
        <v>833.3340376000001</v>
      </c>
      <c r="D66" s="47">
        <f t="shared" si="0"/>
        <v>166.66680752000002</v>
      </c>
      <c r="E66" s="47">
        <f t="shared" si="3"/>
        <v>1000.0008451200001</v>
      </c>
      <c r="F66" s="52">
        <v>8787</v>
      </c>
      <c r="G66" s="34" t="s">
        <v>12</v>
      </c>
      <c r="H66" s="34" t="s">
        <v>13</v>
      </c>
      <c r="I66" s="38">
        <v>2441</v>
      </c>
      <c r="J66" s="34" t="s">
        <v>294</v>
      </c>
      <c r="K66" s="52">
        <v>9910120080</v>
      </c>
      <c r="L66" s="34" t="s">
        <v>214</v>
      </c>
      <c r="M66" s="24">
        <f>E66/'[2]2015'!E64-1</f>
        <v>8.4512000020353639E-7</v>
      </c>
      <c r="N66" s="5" t="b">
        <f>B66='[2]2015'!B64</f>
        <v>0</v>
      </c>
      <c r="P66" s="8">
        <f>E66*100/'[3]2015'!E64</f>
        <v>100.00008451200002</v>
      </c>
    </row>
    <row r="67" spans="1:16" ht="110.25" x14ac:dyDescent="0.25">
      <c r="A67" s="42">
        <f t="shared" si="4"/>
        <v>56</v>
      </c>
      <c r="B67" s="34" t="s">
        <v>380</v>
      </c>
      <c r="C67" s="47">
        <f>'[1]56 ТУ 101 до 500'!$C$23</f>
        <v>797.49871928711821</v>
      </c>
      <c r="D67" s="47">
        <f t="shared" si="0"/>
        <v>159.49974385742365</v>
      </c>
      <c r="E67" s="47">
        <f t="shared" si="3"/>
        <v>956.9984631445418</v>
      </c>
      <c r="F67" s="52">
        <v>15282</v>
      </c>
      <c r="G67" s="34" t="s">
        <v>12</v>
      </c>
      <c r="H67" s="34" t="s">
        <v>13</v>
      </c>
      <c r="I67" s="38">
        <v>2441</v>
      </c>
      <c r="J67" s="34" t="s">
        <v>294</v>
      </c>
      <c r="K67" s="52">
        <v>9910120575</v>
      </c>
      <c r="L67" s="34" t="s">
        <v>214</v>
      </c>
      <c r="M67" s="24"/>
      <c r="N67" s="5"/>
      <c r="P67" s="8"/>
    </row>
    <row r="68" spans="1:16" ht="110.25" x14ac:dyDescent="0.25">
      <c r="A68" s="42">
        <f t="shared" si="4"/>
        <v>57</v>
      </c>
      <c r="B68" s="34" t="s">
        <v>381</v>
      </c>
      <c r="C68" s="47">
        <f>'[1]57 ТУ 501 до 1000'!$C$23</f>
        <v>709.16507185</v>
      </c>
      <c r="D68" s="47">
        <f t="shared" si="0"/>
        <v>141.83301437</v>
      </c>
      <c r="E68" s="47">
        <f t="shared" si="3"/>
        <v>850.99808622</v>
      </c>
      <c r="F68" s="52">
        <v>15283</v>
      </c>
      <c r="G68" s="34" t="s">
        <v>12</v>
      </c>
      <c r="H68" s="34" t="s">
        <v>13</v>
      </c>
      <c r="I68" s="38">
        <v>2441</v>
      </c>
      <c r="J68" s="34" t="s">
        <v>294</v>
      </c>
      <c r="K68" s="52">
        <v>9910120576</v>
      </c>
      <c r="L68" s="34" t="s">
        <v>214</v>
      </c>
      <c r="M68" s="24"/>
      <c r="N68" s="5"/>
      <c r="P68" s="8"/>
    </row>
    <row r="69" spans="1:16" ht="110.25" x14ac:dyDescent="0.25">
      <c r="A69" s="42">
        <f t="shared" si="4"/>
        <v>58</v>
      </c>
      <c r="B69" s="34" t="s">
        <v>382</v>
      </c>
      <c r="C69" s="47">
        <f>'[1]58 ТУ свыше 1000'!$C$23</f>
        <v>620.83348517219383</v>
      </c>
      <c r="D69" s="47">
        <f t="shared" si="0"/>
        <v>124.16669703443877</v>
      </c>
      <c r="E69" s="47">
        <f t="shared" si="3"/>
        <v>745.00018220663264</v>
      </c>
      <c r="F69" s="52">
        <v>15284</v>
      </c>
      <c r="G69" s="34" t="s">
        <v>12</v>
      </c>
      <c r="H69" s="34" t="s">
        <v>13</v>
      </c>
      <c r="I69" s="38">
        <v>2441</v>
      </c>
      <c r="J69" s="34" t="s">
        <v>294</v>
      </c>
      <c r="K69" s="52">
        <v>9910120577</v>
      </c>
      <c r="L69" s="34" t="s">
        <v>214</v>
      </c>
      <c r="M69" s="24"/>
      <c r="N69" s="5"/>
      <c r="P69" s="8"/>
    </row>
    <row r="70" spans="1:16" ht="63" x14ac:dyDescent="0.25">
      <c r="A70" s="42">
        <f t="shared" si="4"/>
        <v>59</v>
      </c>
      <c r="B70" s="34" t="s">
        <v>54</v>
      </c>
      <c r="C70" s="47">
        <f>'[1]59 ксерокопия'!$C$24</f>
        <v>5.3171666666666644</v>
      </c>
      <c r="D70" s="47">
        <f t="shared" si="0"/>
        <v>1.063433333333333</v>
      </c>
      <c r="E70" s="47">
        <f t="shared" si="3"/>
        <v>6.3805999999999976</v>
      </c>
      <c r="F70" s="52">
        <v>5795</v>
      </c>
      <c r="G70" s="34" t="s">
        <v>12</v>
      </c>
      <c r="H70" s="34" t="s">
        <v>13</v>
      </c>
      <c r="I70" s="38">
        <v>2441</v>
      </c>
      <c r="J70" s="34" t="s">
        <v>294</v>
      </c>
      <c r="K70" s="52">
        <v>9910120128</v>
      </c>
      <c r="L70" s="34" t="s">
        <v>214</v>
      </c>
      <c r="M70" s="24">
        <f>E70/'[2]2015'!E65-1</f>
        <v>0.2761199999999997</v>
      </c>
      <c r="N70" s="5" t="b">
        <f>B70='[2]2015'!B65</f>
        <v>1</v>
      </c>
      <c r="P70" s="8">
        <f>E70*100/'[3]2015'!E65</f>
        <v>127.61199999999997</v>
      </c>
    </row>
    <row r="71" spans="1:16" ht="94.5" x14ac:dyDescent="0.25">
      <c r="A71" s="42">
        <f t="shared" si="4"/>
        <v>60</v>
      </c>
      <c r="B71" s="34" t="s">
        <v>74</v>
      </c>
      <c r="C71" s="47">
        <f>'[1]60 Электрод'!$C$24</f>
        <v>965.83303327261297</v>
      </c>
      <c r="D71" s="47">
        <f t="shared" si="0"/>
        <v>193.16660665452261</v>
      </c>
      <c r="E71" s="47">
        <f t="shared" si="3"/>
        <v>1158.9996399271356</v>
      </c>
      <c r="F71" s="52">
        <v>5796</v>
      </c>
      <c r="G71" s="34" t="s">
        <v>12</v>
      </c>
      <c r="H71" s="34" t="s">
        <v>13</v>
      </c>
      <c r="I71" s="38">
        <v>2428</v>
      </c>
      <c r="J71" s="34" t="s">
        <v>400</v>
      </c>
      <c r="K71" s="52">
        <v>9910120380</v>
      </c>
      <c r="L71" s="34" t="s">
        <v>214</v>
      </c>
      <c r="M71" s="24">
        <f>E71/'[2]2015'!E66-1</f>
        <v>0.2422289817011094</v>
      </c>
      <c r="N71" s="5" t="b">
        <f>B71='[2]2015'!B66</f>
        <v>0</v>
      </c>
      <c r="P71" s="8">
        <f>E71*100/'[3]2015'!E66</f>
        <v>124.22289817011094</v>
      </c>
    </row>
    <row r="72" spans="1:16" ht="94.5" x14ac:dyDescent="0.25">
      <c r="A72" s="42">
        <f t="shared" si="4"/>
        <v>61</v>
      </c>
      <c r="B72" s="34" t="s">
        <v>75</v>
      </c>
      <c r="C72" s="47">
        <f>'[1] 61 Шайба'!$C$24</f>
        <v>510.83482524019496</v>
      </c>
      <c r="D72" s="47">
        <f t="shared" si="0"/>
        <v>102.166965048039</v>
      </c>
      <c r="E72" s="47">
        <f t="shared" si="3"/>
        <v>613.00179028823391</v>
      </c>
      <c r="F72" s="52">
        <v>5797</v>
      </c>
      <c r="G72" s="34" t="s">
        <v>12</v>
      </c>
      <c r="H72" s="34" t="s">
        <v>13</v>
      </c>
      <c r="I72" s="38">
        <v>2428</v>
      </c>
      <c r="J72" s="34" t="s">
        <v>400</v>
      </c>
      <c r="K72" s="52">
        <v>9910120381</v>
      </c>
      <c r="L72" s="34" t="s">
        <v>214</v>
      </c>
      <c r="M72" s="24">
        <f>E72/'[2]2015'!E67-1</f>
        <v>0.24089431232436009</v>
      </c>
      <c r="N72" s="5" t="b">
        <f>B72='[2]2015'!B67</f>
        <v>0</v>
      </c>
      <c r="P72" s="8">
        <f>E72*100/'[3]2015'!E67</f>
        <v>124.089431232436</v>
      </c>
    </row>
    <row r="73" spans="1:16" ht="94.5" x14ac:dyDescent="0.25">
      <c r="A73" s="42">
        <f t="shared" si="4"/>
        <v>62</v>
      </c>
      <c r="B73" s="34" t="s">
        <v>76</v>
      </c>
      <c r="C73" s="47">
        <f>'[1]62 Втулка'!$C$24</f>
        <v>5965.8321204492122</v>
      </c>
      <c r="D73" s="47">
        <f t="shared" si="0"/>
        <v>1193.1664240898424</v>
      </c>
      <c r="E73" s="47">
        <f t="shared" si="3"/>
        <v>7158.9985445390548</v>
      </c>
      <c r="F73" s="52">
        <v>5798</v>
      </c>
      <c r="G73" s="34" t="s">
        <v>12</v>
      </c>
      <c r="H73" s="34" t="s">
        <v>13</v>
      </c>
      <c r="I73" s="38">
        <v>2428</v>
      </c>
      <c r="J73" s="34" t="s">
        <v>400</v>
      </c>
      <c r="K73" s="52">
        <v>9910120382</v>
      </c>
      <c r="L73" s="34" t="s">
        <v>214</v>
      </c>
      <c r="M73" s="24">
        <f>E73/'[2]2015'!E68-1</f>
        <v>0.23922425905124722</v>
      </c>
      <c r="N73" s="5" t="b">
        <f>B73='[2]2015'!B68</f>
        <v>0</v>
      </c>
      <c r="P73" s="8">
        <f>E73*100/'[3]2015'!E68</f>
        <v>123.92242590512471</v>
      </c>
    </row>
    <row r="74" spans="1:16" ht="94.5" x14ac:dyDescent="0.25">
      <c r="A74" s="42">
        <f t="shared" si="4"/>
        <v>63</v>
      </c>
      <c r="B74" s="34" t="s">
        <v>372</v>
      </c>
      <c r="C74" s="47">
        <f>'[1]63-66 1чч контроля'!$D$27</f>
        <v>1102.5004512476207</v>
      </c>
      <c r="D74" s="47">
        <f t="shared" si="0"/>
        <v>220.50009024952416</v>
      </c>
      <c r="E74" s="47">
        <f t="shared" si="3"/>
        <v>1323.0005414971449</v>
      </c>
      <c r="F74" s="52">
        <v>5799</v>
      </c>
      <c r="G74" s="34" t="s">
        <v>12</v>
      </c>
      <c r="H74" s="34" t="s">
        <v>13</v>
      </c>
      <c r="I74" s="38">
        <v>2428</v>
      </c>
      <c r="J74" s="34" t="s">
        <v>400</v>
      </c>
      <c r="K74" s="52">
        <v>9910120383</v>
      </c>
      <c r="L74" s="34" t="s">
        <v>214</v>
      </c>
      <c r="M74" s="24">
        <f>E74/'[2]2015'!E69-1</f>
        <v>0.23992553092515889</v>
      </c>
      <c r="N74" s="5" t="b">
        <f>B74='[2]2015'!B69</f>
        <v>0</v>
      </c>
      <c r="P74" s="8">
        <f>E74*100/'[3]2015'!E69</f>
        <v>123.99255309251591</v>
      </c>
    </row>
    <row r="75" spans="1:16" ht="94.5" x14ac:dyDescent="0.25">
      <c r="A75" s="42">
        <f t="shared" si="4"/>
        <v>64</v>
      </c>
      <c r="B75" s="34" t="s">
        <v>373</v>
      </c>
      <c r="C75" s="47">
        <f>'[1]63-66 1чч контроля'!$E$27</f>
        <v>963.33379285972148</v>
      </c>
      <c r="D75" s="47">
        <f t="shared" si="0"/>
        <v>192.66675857194431</v>
      </c>
      <c r="E75" s="47">
        <f>D75+C75</f>
        <v>1156.0005514316658</v>
      </c>
      <c r="F75" s="52">
        <v>5800</v>
      </c>
      <c r="G75" s="34">
        <v>11133</v>
      </c>
      <c r="H75" s="34" t="s">
        <v>13</v>
      </c>
      <c r="I75" s="38">
        <v>2428</v>
      </c>
      <c r="J75" s="34" t="s">
        <v>400</v>
      </c>
      <c r="K75" s="52">
        <v>9910120384</v>
      </c>
      <c r="L75" s="34" t="s">
        <v>214</v>
      </c>
      <c r="M75" s="24">
        <f>E75/'[2]2015'!E70-1</f>
        <v>0.23901452457841987</v>
      </c>
      <c r="N75" s="5" t="b">
        <f>B75='[2]2015'!B70</f>
        <v>0</v>
      </c>
      <c r="P75" s="8">
        <f>E75*100/'[3]2015'!E70</f>
        <v>123.901452457842</v>
      </c>
    </row>
    <row r="76" spans="1:16" ht="94.5" x14ac:dyDescent="0.25">
      <c r="A76" s="42">
        <f t="shared" si="4"/>
        <v>65</v>
      </c>
      <c r="B76" s="34" t="s">
        <v>374</v>
      </c>
      <c r="C76" s="47">
        <f>'[1]63-66 1чч контроля'!$F$27</f>
        <v>835.82724556043445</v>
      </c>
      <c r="D76" s="47">
        <f t="shared" si="0"/>
        <v>167.16544911208689</v>
      </c>
      <c r="E76" s="47">
        <f>D76+C76+0.01</f>
        <v>1003.0026946725213</v>
      </c>
      <c r="F76" s="52">
        <v>5801</v>
      </c>
      <c r="G76" s="34" t="s">
        <v>12</v>
      </c>
      <c r="H76" s="34" t="s">
        <v>13</v>
      </c>
      <c r="I76" s="38">
        <v>2428</v>
      </c>
      <c r="J76" s="34" t="s">
        <v>400</v>
      </c>
      <c r="K76" s="52">
        <v>9910120385</v>
      </c>
      <c r="L76" s="34" t="s">
        <v>214</v>
      </c>
      <c r="M76" s="24">
        <f>E76/'[2]2015'!E71-1</f>
        <v>0.23980555583747964</v>
      </c>
      <c r="N76" s="5" t="b">
        <f>B76='[2]2015'!B71</f>
        <v>0</v>
      </c>
      <c r="P76" s="8">
        <f>E76*100/'[3]2015'!E71</f>
        <v>123.98055558374797</v>
      </c>
    </row>
    <row r="77" spans="1:16" ht="94.5" x14ac:dyDescent="0.25">
      <c r="A77" s="42">
        <f t="shared" si="4"/>
        <v>66</v>
      </c>
      <c r="B77" s="34" t="s">
        <v>375</v>
      </c>
      <c r="C77" s="47">
        <f>'[1]63-66 1чч контроля'!$G$27</f>
        <v>719.99939697360276</v>
      </c>
      <c r="D77" s="47">
        <f t="shared" ref="D77:D149" si="5">C77*0.2</f>
        <v>143.99987939472055</v>
      </c>
      <c r="E77" s="47">
        <f t="shared" si="3"/>
        <v>863.99927636832331</v>
      </c>
      <c r="F77" s="52">
        <v>5802</v>
      </c>
      <c r="G77" s="34" t="s">
        <v>12</v>
      </c>
      <c r="H77" s="34" t="s">
        <v>13</v>
      </c>
      <c r="I77" s="38">
        <v>2428</v>
      </c>
      <c r="J77" s="34" t="s">
        <v>400</v>
      </c>
      <c r="K77" s="52">
        <v>9910120386</v>
      </c>
      <c r="L77" s="34" t="s">
        <v>214</v>
      </c>
      <c r="M77" s="24">
        <f>E77/'[2]2015'!E72-1</f>
        <v>0.23959724012671924</v>
      </c>
      <c r="N77" s="5" t="b">
        <f>B77='[2]2015'!B72</f>
        <v>0</v>
      </c>
      <c r="P77" s="8">
        <f>E77*100/'[3]2015'!E72</f>
        <v>123.95972401267193</v>
      </c>
    </row>
    <row r="78" spans="1:16" ht="94.5" x14ac:dyDescent="0.25">
      <c r="A78" s="42">
        <f t="shared" si="4"/>
        <v>67</v>
      </c>
      <c r="B78" s="34" t="s">
        <v>224</v>
      </c>
      <c r="C78" s="47">
        <f>'[1]67установка концевой муфты'!$C$24</f>
        <v>9225.0008295299358</v>
      </c>
      <c r="D78" s="47">
        <f t="shared" si="5"/>
        <v>1845.0001659059872</v>
      </c>
      <c r="E78" s="47">
        <f t="shared" si="3"/>
        <v>11070.000995435923</v>
      </c>
      <c r="F78" s="52">
        <v>5803</v>
      </c>
      <c r="G78" s="34" t="s">
        <v>12</v>
      </c>
      <c r="H78" s="34" t="s">
        <v>13</v>
      </c>
      <c r="I78" s="38">
        <v>2428</v>
      </c>
      <c r="J78" s="34" t="s">
        <v>400</v>
      </c>
      <c r="K78" s="52">
        <v>9910120387</v>
      </c>
      <c r="L78" s="34" t="s">
        <v>214</v>
      </c>
      <c r="M78" s="24">
        <f>E78/'[2]2015'!E73-1</f>
        <v>0.23922545566281439</v>
      </c>
      <c r="N78" s="5" t="b">
        <f>B78='[2]2015'!B73</f>
        <v>0</v>
      </c>
      <c r="P78" s="8">
        <f>E78*100/'[3]2015'!E73</f>
        <v>123.92254556628143</v>
      </c>
    </row>
    <row r="79" spans="1:16" ht="94.5" x14ac:dyDescent="0.25">
      <c r="A79" s="42">
        <f t="shared" si="4"/>
        <v>68</v>
      </c>
      <c r="B79" s="34" t="s">
        <v>225</v>
      </c>
      <c r="C79" s="47">
        <f>'[1]68 вскр грунта для ус. соед. м'!$C$24</f>
        <v>12207.501526321314</v>
      </c>
      <c r="D79" s="47">
        <f t="shared" si="5"/>
        <v>2441.5003052642628</v>
      </c>
      <c r="E79" s="47">
        <f t="shared" si="3"/>
        <v>14649.001831585576</v>
      </c>
      <c r="F79" s="52">
        <v>5804</v>
      </c>
      <c r="G79" s="34" t="s">
        <v>12</v>
      </c>
      <c r="H79" s="34" t="s">
        <v>13</v>
      </c>
      <c r="I79" s="38">
        <v>2428</v>
      </c>
      <c r="J79" s="34" t="s">
        <v>400</v>
      </c>
      <c r="K79" s="52">
        <v>9910120388</v>
      </c>
      <c r="L79" s="34" t="s">
        <v>214</v>
      </c>
      <c r="M79" s="24">
        <f>E79/'[2]2015'!E74-1</f>
        <v>0.23934025647932144</v>
      </c>
      <c r="N79" s="5" t="b">
        <f>B79='[2]2015'!B74</f>
        <v>0</v>
      </c>
      <c r="P79" s="8">
        <f>E79*100/'[3]2015'!E74</f>
        <v>123.93402564793213</v>
      </c>
    </row>
    <row r="80" spans="1:16" ht="94.5" x14ac:dyDescent="0.25">
      <c r="A80" s="42">
        <f t="shared" si="4"/>
        <v>69</v>
      </c>
      <c r="B80" s="34" t="s">
        <v>226</v>
      </c>
      <c r="C80" s="47">
        <f>'[1]69 каб. по стене'!$C$21</f>
        <v>1102.4980166628904</v>
      </c>
      <c r="D80" s="47">
        <f t="shared" si="5"/>
        <v>220.49960333257809</v>
      </c>
      <c r="E80" s="47">
        <f t="shared" si="3"/>
        <v>1322.9976199954685</v>
      </c>
      <c r="F80" s="52">
        <v>5805</v>
      </c>
      <c r="G80" s="34" t="s">
        <v>12</v>
      </c>
      <c r="H80" s="34" t="s">
        <v>13</v>
      </c>
      <c r="I80" s="38">
        <v>2428</v>
      </c>
      <c r="J80" s="34" t="s">
        <v>400</v>
      </c>
      <c r="K80" s="52">
        <v>9910120389</v>
      </c>
      <c r="L80" s="34" t="s">
        <v>214</v>
      </c>
      <c r="M80" s="24">
        <f>E80/'[2]2015'!E75-1</f>
        <v>0.23992279287297924</v>
      </c>
      <c r="N80" s="5" t="b">
        <f>B80='[2]2015'!B75</f>
        <v>0</v>
      </c>
      <c r="P80" s="8">
        <f>E80*100/'[3]2015'!E75</f>
        <v>123.9922792872979</v>
      </c>
    </row>
    <row r="81" spans="1:16" ht="94.5" x14ac:dyDescent="0.25">
      <c r="A81" s="42">
        <f t="shared" si="4"/>
        <v>70</v>
      </c>
      <c r="B81" s="34" t="s">
        <v>227</v>
      </c>
      <c r="C81" s="47">
        <f>'[1]70 монтаж щита'!$C$21</f>
        <v>1415.8315110400615</v>
      </c>
      <c r="D81" s="47">
        <f t="shared" si="5"/>
        <v>283.16630220801233</v>
      </c>
      <c r="E81" s="47">
        <f t="shared" si="3"/>
        <v>1698.9978132480737</v>
      </c>
      <c r="F81" s="52">
        <v>5806</v>
      </c>
      <c r="G81" s="34" t="s">
        <v>12</v>
      </c>
      <c r="H81" s="34" t="s">
        <v>13</v>
      </c>
      <c r="I81" s="38">
        <v>2428</v>
      </c>
      <c r="J81" s="34" t="s">
        <v>400</v>
      </c>
      <c r="K81" s="52">
        <v>9910120390</v>
      </c>
      <c r="L81" s="34" t="s">
        <v>214</v>
      </c>
      <c r="M81" s="24">
        <f>E81/'[2]2015'!E76-1</f>
        <v>0.23923983460836928</v>
      </c>
      <c r="N81" s="5" t="b">
        <f>B81='[2]2015'!B76</f>
        <v>0</v>
      </c>
      <c r="P81" s="8">
        <f>E81*100/'[3]2015'!E76</f>
        <v>123.92398346083694</v>
      </c>
    </row>
    <row r="82" spans="1:16" ht="94.5" x14ac:dyDescent="0.25">
      <c r="A82" s="42">
        <f t="shared" si="4"/>
        <v>71</v>
      </c>
      <c r="B82" s="34" t="s">
        <v>228</v>
      </c>
      <c r="C82" s="47">
        <f>'[1]71 прокл каб'!$C$21</f>
        <v>1080</v>
      </c>
      <c r="D82" s="47">
        <f t="shared" si="5"/>
        <v>216</v>
      </c>
      <c r="E82" s="47">
        <f t="shared" si="3"/>
        <v>1296</v>
      </c>
      <c r="F82" s="52">
        <v>5807</v>
      </c>
      <c r="G82" s="34" t="s">
        <v>12</v>
      </c>
      <c r="H82" s="34" t="s">
        <v>13</v>
      </c>
      <c r="I82" s="38">
        <v>2428</v>
      </c>
      <c r="J82" s="34" t="s">
        <v>400</v>
      </c>
      <c r="K82" s="52">
        <v>9910120391</v>
      </c>
      <c r="L82" s="34" t="s">
        <v>214</v>
      </c>
      <c r="M82" s="24">
        <f>E82/'[2]2015'!E77-1</f>
        <v>0.24019138755980918</v>
      </c>
      <c r="N82" s="5" t="b">
        <f>B82='[2]2015'!B77</f>
        <v>0</v>
      </c>
      <c r="P82" s="8">
        <f>E82*100/'[3]2015'!E77</f>
        <v>124.01913875598092</v>
      </c>
    </row>
    <row r="83" spans="1:16" ht="94.5" x14ac:dyDescent="0.25">
      <c r="A83" s="42">
        <f t="shared" si="4"/>
        <v>72</v>
      </c>
      <c r="B83" s="34" t="s">
        <v>229</v>
      </c>
      <c r="C83" s="47">
        <f>'[1]72 монтаж конц зад'!$C$21</f>
        <v>8586.6684050807307</v>
      </c>
      <c r="D83" s="47">
        <f t="shared" si="5"/>
        <v>1717.3336810161463</v>
      </c>
      <c r="E83" s="47">
        <f t="shared" si="3"/>
        <v>10304.002086096876</v>
      </c>
      <c r="F83" s="52">
        <v>5808</v>
      </c>
      <c r="G83" s="34" t="s">
        <v>12</v>
      </c>
      <c r="H83" s="34" t="s">
        <v>13</v>
      </c>
      <c r="I83" s="38">
        <v>2428</v>
      </c>
      <c r="J83" s="34" t="s">
        <v>400</v>
      </c>
      <c r="K83" s="52">
        <v>9910120392</v>
      </c>
      <c r="L83" s="34" t="s">
        <v>214</v>
      </c>
      <c r="M83" s="24">
        <f>E83/'[2]2015'!E78-1</f>
        <v>0.23935555521973373</v>
      </c>
      <c r="N83" s="5" t="b">
        <f>B83='[2]2015'!B78</f>
        <v>0</v>
      </c>
      <c r="P83" s="8">
        <f>E83*100/'[3]2015'!E78</f>
        <v>123.93555552197338</v>
      </c>
    </row>
    <row r="84" spans="1:16" ht="94.5" x14ac:dyDescent="0.25">
      <c r="A84" s="42">
        <f t="shared" si="4"/>
        <v>73</v>
      </c>
      <c r="B84" s="34" t="s">
        <v>230</v>
      </c>
      <c r="C84" s="47">
        <f>'[1]73 монтаж соед муфты'!$C$23</f>
        <v>12892.500308116783</v>
      </c>
      <c r="D84" s="47">
        <f t="shared" si="5"/>
        <v>2578.5000616233569</v>
      </c>
      <c r="E84" s="47">
        <f t="shared" si="3"/>
        <v>15471.000369740141</v>
      </c>
      <c r="F84" s="52">
        <v>5809</v>
      </c>
      <c r="G84" s="34" t="s">
        <v>12</v>
      </c>
      <c r="H84" s="34" t="s">
        <v>13</v>
      </c>
      <c r="I84" s="38">
        <v>2428</v>
      </c>
      <c r="J84" s="34" t="s">
        <v>400</v>
      </c>
      <c r="K84" s="52">
        <v>9910120393</v>
      </c>
      <c r="L84" s="34" t="s">
        <v>214</v>
      </c>
      <c r="M84" s="24">
        <f>E84/'[2]2015'!E79-1</f>
        <v>0.23936556674999099</v>
      </c>
      <c r="N84" s="5" t="b">
        <f>B84='[2]2015'!B79</f>
        <v>0</v>
      </c>
      <c r="P84" s="8">
        <f>E84*100/'[3]2015'!E79</f>
        <v>123.9365566749991</v>
      </c>
    </row>
    <row r="85" spans="1:16" ht="94.5" x14ac:dyDescent="0.25">
      <c r="A85" s="42">
        <f t="shared" si="4"/>
        <v>74</v>
      </c>
      <c r="B85" s="34" t="s">
        <v>231</v>
      </c>
      <c r="C85" s="47">
        <f>'[1]74 монтаж выкл ВА57-35'!$C$21</f>
        <v>4293.3314001945982</v>
      </c>
      <c r="D85" s="47">
        <f t="shared" si="5"/>
        <v>858.66628003891969</v>
      </c>
      <c r="E85" s="47">
        <f t="shared" si="3"/>
        <v>5151.9976802335177</v>
      </c>
      <c r="F85" s="52">
        <v>5810</v>
      </c>
      <c r="G85" s="34" t="s">
        <v>12</v>
      </c>
      <c r="H85" s="34" t="s">
        <v>13</v>
      </c>
      <c r="I85" s="38">
        <v>2428</v>
      </c>
      <c r="J85" s="34" t="s">
        <v>400</v>
      </c>
      <c r="K85" s="52">
        <v>9910120394</v>
      </c>
      <c r="L85" s="34" t="s">
        <v>214</v>
      </c>
      <c r="M85" s="24">
        <f>E85/'[2]2015'!E80-1</f>
        <v>0.23935474626738462</v>
      </c>
      <c r="N85" s="5" t="b">
        <f>B85='[2]2015'!B80</f>
        <v>0</v>
      </c>
      <c r="P85" s="8">
        <f>E85*100/'[3]2015'!E80</f>
        <v>123.93547462673847</v>
      </c>
    </row>
    <row r="86" spans="1:16" ht="94.5" x14ac:dyDescent="0.25">
      <c r="A86" s="42">
        <f t="shared" si="4"/>
        <v>75</v>
      </c>
      <c r="B86" s="34" t="s">
        <v>77</v>
      </c>
      <c r="C86" s="47">
        <f>'[1]75-79 тополя'!$C$22</f>
        <v>2967.5011806063148</v>
      </c>
      <c r="D86" s="47">
        <f t="shared" si="5"/>
        <v>593.50023612126301</v>
      </c>
      <c r="E86" s="47">
        <f t="shared" si="3"/>
        <v>3561.0014167275776</v>
      </c>
      <c r="F86" s="52">
        <v>5811</v>
      </c>
      <c r="G86" s="34" t="s">
        <v>12</v>
      </c>
      <c r="H86" s="34" t="s">
        <v>13</v>
      </c>
      <c r="I86" s="38">
        <v>2428</v>
      </c>
      <c r="J86" s="34" t="s">
        <v>400</v>
      </c>
      <c r="K86" s="52">
        <v>9910120395</v>
      </c>
      <c r="L86" s="34" t="s">
        <v>214</v>
      </c>
      <c r="M86" s="24">
        <f>E86/'[2]2015'!E81-1</f>
        <v>0.2477229911449117</v>
      </c>
      <c r="N86" s="5" t="b">
        <f>B86='[2]2015'!B81</f>
        <v>0</v>
      </c>
      <c r="P86" s="8">
        <f>E86*100/'[3]2015'!E81</f>
        <v>124.77229911449118</v>
      </c>
    </row>
    <row r="87" spans="1:16" ht="94.5" x14ac:dyDescent="0.25">
      <c r="A87" s="42">
        <f t="shared" si="4"/>
        <v>76</v>
      </c>
      <c r="B87" s="34" t="s">
        <v>78</v>
      </c>
      <c r="C87" s="47">
        <f>'[1]75-79 тополя'!$C$61</f>
        <v>3508.3301483403261</v>
      </c>
      <c r="D87" s="47">
        <f t="shared" si="5"/>
        <v>701.66602966806522</v>
      </c>
      <c r="E87" s="47">
        <f t="shared" si="3"/>
        <v>4209.9961780083913</v>
      </c>
      <c r="F87" s="52">
        <v>5812</v>
      </c>
      <c r="G87" s="34" t="s">
        <v>12</v>
      </c>
      <c r="H87" s="34" t="s">
        <v>13</v>
      </c>
      <c r="I87" s="38">
        <v>2428</v>
      </c>
      <c r="J87" s="34" t="s">
        <v>400</v>
      </c>
      <c r="K87" s="52">
        <v>9910120396</v>
      </c>
      <c r="L87" s="34" t="s">
        <v>214</v>
      </c>
      <c r="M87" s="24">
        <f>E87/'[2]2015'!E82-1</f>
        <v>0.24851606702502682</v>
      </c>
      <c r="N87" s="5" t="b">
        <f>B87='[2]2015'!B82</f>
        <v>0</v>
      </c>
      <c r="P87" s="8">
        <f>E87*100/'[3]2015'!E82</f>
        <v>124.85160670250269</v>
      </c>
    </row>
    <row r="88" spans="1:16" ht="94.5" x14ac:dyDescent="0.25">
      <c r="A88" s="42">
        <f t="shared" si="4"/>
        <v>77</v>
      </c>
      <c r="B88" s="34" t="s">
        <v>79</v>
      </c>
      <c r="C88" s="47">
        <f>'[1]75-79 тополя'!$C$101</f>
        <v>5730.8330296504264</v>
      </c>
      <c r="D88" s="47">
        <f t="shared" si="5"/>
        <v>1146.1666059300853</v>
      </c>
      <c r="E88" s="47">
        <f t="shared" si="3"/>
        <v>6876.9996355805115</v>
      </c>
      <c r="F88" s="52">
        <v>5813</v>
      </c>
      <c r="G88" s="34" t="s">
        <v>12</v>
      </c>
      <c r="H88" s="34" t="s">
        <v>13</v>
      </c>
      <c r="I88" s="38">
        <v>2428</v>
      </c>
      <c r="J88" s="34" t="s">
        <v>400</v>
      </c>
      <c r="K88" s="52">
        <v>9910120397</v>
      </c>
      <c r="L88" s="34" t="s">
        <v>214</v>
      </c>
      <c r="M88" s="24">
        <f>E88/'[2]2015'!E83-1</f>
        <v>0.24877422109687863</v>
      </c>
      <c r="N88" s="5" t="b">
        <f>B88='[2]2015'!B83</f>
        <v>0</v>
      </c>
      <c r="P88" s="8">
        <f>E88*100/'[3]2015'!E83</f>
        <v>124.87742210968786</v>
      </c>
    </row>
    <row r="89" spans="1:16" ht="94.5" x14ac:dyDescent="0.25">
      <c r="A89" s="42">
        <f t="shared" si="4"/>
        <v>78</v>
      </c>
      <c r="B89" s="34" t="s">
        <v>80</v>
      </c>
      <c r="C89" s="47">
        <f>'[1]75-79 тополя'!$C$142</f>
        <v>6302.499522584897</v>
      </c>
      <c r="D89" s="47">
        <f t="shared" si="5"/>
        <v>1260.4999045169795</v>
      </c>
      <c r="E89" s="47">
        <f t="shared" si="3"/>
        <v>7562.9994271018768</v>
      </c>
      <c r="F89" s="52">
        <v>5814</v>
      </c>
      <c r="G89" s="34" t="s">
        <v>12</v>
      </c>
      <c r="H89" s="34" t="s">
        <v>13</v>
      </c>
      <c r="I89" s="38">
        <v>2428</v>
      </c>
      <c r="J89" s="34" t="s">
        <v>400</v>
      </c>
      <c r="K89" s="52">
        <v>9910120398</v>
      </c>
      <c r="L89" s="34" t="s">
        <v>214</v>
      </c>
      <c r="M89" s="24">
        <f>E89/'[2]2015'!E84-1</f>
        <v>0.24863784498957875</v>
      </c>
      <c r="N89" s="5" t="b">
        <f>B89='[2]2015'!B84</f>
        <v>0</v>
      </c>
      <c r="P89" s="8">
        <f>E89*100/'[3]2015'!E84</f>
        <v>124.86378449895788</v>
      </c>
    </row>
    <row r="90" spans="1:16" ht="94.5" x14ac:dyDescent="0.25">
      <c r="A90" s="42">
        <f t="shared" si="4"/>
        <v>79</v>
      </c>
      <c r="B90" s="34" t="s">
        <v>81</v>
      </c>
      <c r="C90" s="47">
        <f>'[1]75-79 тополя'!$C$182</f>
        <v>12571.668530013798</v>
      </c>
      <c r="D90" s="47">
        <f t="shared" si="5"/>
        <v>2514.3337060027598</v>
      </c>
      <c r="E90" s="47">
        <f t="shared" si="3"/>
        <v>15086.002236016557</v>
      </c>
      <c r="F90" s="52">
        <v>5815</v>
      </c>
      <c r="G90" s="34" t="s">
        <v>12</v>
      </c>
      <c r="H90" s="34" t="s">
        <v>13</v>
      </c>
      <c r="I90" s="38">
        <v>2428</v>
      </c>
      <c r="J90" s="34" t="s">
        <v>400</v>
      </c>
      <c r="K90" s="52">
        <v>9910120399</v>
      </c>
      <c r="L90" s="34" t="s">
        <v>214</v>
      </c>
      <c r="M90" s="24">
        <f>E90/'[2]2015'!E85-1</f>
        <v>0.23930027405048526</v>
      </c>
      <c r="N90" s="5" t="b">
        <f>B90='[2]2015'!B85</f>
        <v>0</v>
      </c>
      <c r="P90" s="8">
        <f>E90*100/'[3]2015'!E85</f>
        <v>123.93002740504852</v>
      </c>
    </row>
    <row r="91" spans="1:16" ht="94.5" x14ac:dyDescent="0.25">
      <c r="A91" s="42">
        <f t="shared" si="4"/>
        <v>80</v>
      </c>
      <c r="B91" s="34" t="s">
        <v>232</v>
      </c>
      <c r="C91" s="47">
        <f>'[1]80 Замена ввода'!$C$22</f>
        <v>7149.17</v>
      </c>
      <c r="D91" s="47">
        <f t="shared" si="5"/>
        <v>1429.8340000000001</v>
      </c>
      <c r="E91" s="47">
        <f t="shared" si="3"/>
        <v>8579.0040000000008</v>
      </c>
      <c r="F91" s="52">
        <v>5816</v>
      </c>
      <c r="G91" s="34" t="s">
        <v>12</v>
      </c>
      <c r="H91" s="34" t="s">
        <v>13</v>
      </c>
      <c r="I91" s="38">
        <v>2428</v>
      </c>
      <c r="J91" s="34" t="s">
        <v>400</v>
      </c>
      <c r="K91" s="52">
        <v>9910120400</v>
      </c>
      <c r="L91" s="34" t="s">
        <v>214</v>
      </c>
      <c r="M91" s="24">
        <f>E91/'[2]2015'!E86-1</f>
        <v>0.23938225946258274</v>
      </c>
      <c r="N91" s="5" t="b">
        <f>B91='[2]2015'!B86</f>
        <v>0</v>
      </c>
      <c r="P91" s="8">
        <f>E91*100/'[3]2015'!E86</f>
        <v>123.93822594625829</v>
      </c>
    </row>
    <row r="92" spans="1:16" ht="63" x14ac:dyDescent="0.25">
      <c r="A92" s="42">
        <f t="shared" si="4"/>
        <v>81</v>
      </c>
      <c r="B92" s="34" t="s">
        <v>233</v>
      </c>
      <c r="C92" s="47">
        <f>'[1]81 оформ заяв'!$C$24</f>
        <v>243.33164596610177</v>
      </c>
      <c r="D92" s="47">
        <f t="shared" si="5"/>
        <v>48.666329193220356</v>
      </c>
      <c r="E92" s="47">
        <f t="shared" si="3"/>
        <v>291.99797515932215</v>
      </c>
      <c r="F92" s="52">
        <v>5817</v>
      </c>
      <c r="G92" s="34" t="s">
        <v>12</v>
      </c>
      <c r="H92" s="34" t="s">
        <v>13</v>
      </c>
      <c r="I92" s="38">
        <v>2441</v>
      </c>
      <c r="J92" s="34" t="s">
        <v>294</v>
      </c>
      <c r="K92" s="52">
        <v>9910120371</v>
      </c>
      <c r="L92" s="34" t="s">
        <v>214</v>
      </c>
      <c r="M92" s="24">
        <f>E92/'[2]2015'!E87-1</f>
        <v>0.23727955575983972</v>
      </c>
      <c r="N92" s="5" t="b">
        <f>B92='[2]2015'!B87</f>
        <v>0</v>
      </c>
      <c r="P92" s="8">
        <f>E92*100/'[3]2015'!E87</f>
        <v>123.72795557598397</v>
      </c>
    </row>
    <row r="93" spans="1:16" ht="63" x14ac:dyDescent="0.25">
      <c r="A93" s="42">
        <f t="shared" si="4"/>
        <v>82</v>
      </c>
      <c r="B93" s="34" t="s">
        <v>234</v>
      </c>
      <c r="C93" s="47">
        <f>'[1]82 распеч'!$C$22</f>
        <v>93.329689095819958</v>
      </c>
      <c r="D93" s="47">
        <f t="shared" si="5"/>
        <v>18.665937819163993</v>
      </c>
      <c r="E93" s="47">
        <f t="shared" si="3"/>
        <v>111.99562691498394</v>
      </c>
      <c r="F93" s="52">
        <v>5818</v>
      </c>
      <c r="G93" s="34" t="s">
        <v>12</v>
      </c>
      <c r="H93" s="34" t="s">
        <v>13</v>
      </c>
      <c r="I93" s="38">
        <v>2441</v>
      </c>
      <c r="J93" s="34" t="s">
        <v>294</v>
      </c>
      <c r="K93" s="52">
        <v>9910120370</v>
      </c>
      <c r="L93" s="34" t="s">
        <v>214</v>
      </c>
      <c r="M93" s="24">
        <f>E93/'[2]2015'!E88-1</f>
        <v>0.24439585461093261</v>
      </c>
      <c r="N93" s="5" t="b">
        <f>B93='[2]2015'!B88</f>
        <v>0</v>
      </c>
      <c r="P93" s="8">
        <f>E93*100/'[3]2015'!E88</f>
        <v>124.43958546109327</v>
      </c>
    </row>
    <row r="94" spans="1:16" ht="63" x14ac:dyDescent="0.25">
      <c r="A94" s="42">
        <f t="shared" si="4"/>
        <v>83</v>
      </c>
      <c r="B94" s="34" t="s">
        <v>393</v>
      </c>
      <c r="C94" s="47">
        <f>'[4]до 15'!$F$71</f>
        <v>16950.000736286111</v>
      </c>
      <c r="D94" s="47">
        <f t="shared" ref="D94" si="6">C94*0.2</f>
        <v>3390.0001472572221</v>
      </c>
      <c r="E94" s="47">
        <f t="shared" ref="E94" si="7">D94+C94</f>
        <v>20340.000883543333</v>
      </c>
      <c r="F94" s="52">
        <v>15285</v>
      </c>
      <c r="G94" s="34" t="s">
        <v>12</v>
      </c>
      <c r="H94" s="34" t="s">
        <v>13</v>
      </c>
      <c r="I94" s="38">
        <v>2441</v>
      </c>
      <c r="J94" s="34" t="s">
        <v>294</v>
      </c>
      <c r="K94" s="52">
        <v>9910020050</v>
      </c>
      <c r="L94" s="53"/>
      <c r="M94" s="24"/>
      <c r="N94" s="5"/>
      <c r="P94" s="8"/>
    </row>
    <row r="95" spans="1:16" ht="63" x14ac:dyDescent="0.25">
      <c r="A95" s="42">
        <f t="shared" si="4"/>
        <v>84</v>
      </c>
      <c r="B95" s="34" t="s">
        <v>394</v>
      </c>
      <c r="C95" s="47">
        <f>'[4]от 15'!$F$75</f>
        <v>42373.334613925013</v>
      </c>
      <c r="D95" s="47">
        <f t="shared" ref="D95:D97" si="8">C95*0.2</f>
        <v>8474.6669227850034</v>
      </c>
      <c r="E95" s="47">
        <f t="shared" ref="E95:E97" si="9">D95+C95</f>
        <v>50848.001536710013</v>
      </c>
      <c r="F95" s="52">
        <v>15286</v>
      </c>
      <c r="G95" s="34" t="s">
        <v>12</v>
      </c>
      <c r="H95" s="34" t="s">
        <v>13</v>
      </c>
      <c r="I95" s="38">
        <v>2441</v>
      </c>
      <c r="J95" s="34" t="s">
        <v>294</v>
      </c>
      <c r="K95" s="52">
        <v>9910020051</v>
      </c>
      <c r="L95" s="53"/>
      <c r="M95" s="24"/>
      <c r="N95" s="5"/>
      <c r="P95" s="8"/>
    </row>
    <row r="96" spans="1:16" ht="63" x14ac:dyDescent="0.25">
      <c r="A96" s="42">
        <f t="shared" si="4"/>
        <v>85</v>
      </c>
      <c r="B96" s="34" t="s">
        <v>395</v>
      </c>
      <c r="C96" s="47">
        <f>'[4]150'!$F$75</f>
        <v>84745.834011946878</v>
      </c>
      <c r="D96" s="47">
        <f t="shared" si="8"/>
        <v>16949.166802389376</v>
      </c>
      <c r="E96" s="47">
        <f t="shared" si="9"/>
        <v>101695.00081433625</v>
      </c>
      <c r="F96" s="52">
        <v>15287</v>
      </c>
      <c r="G96" s="34" t="s">
        <v>12</v>
      </c>
      <c r="H96" s="34" t="s">
        <v>13</v>
      </c>
      <c r="I96" s="38">
        <v>2441</v>
      </c>
      <c r="J96" s="34" t="s">
        <v>294</v>
      </c>
      <c r="K96" s="52">
        <v>9910020052</v>
      </c>
      <c r="L96" s="53"/>
      <c r="M96" s="24"/>
      <c r="N96" s="5"/>
      <c r="P96" s="8"/>
    </row>
    <row r="97" spans="1:16" ht="63" x14ac:dyDescent="0.25">
      <c r="A97" s="42">
        <f t="shared" si="4"/>
        <v>86</v>
      </c>
      <c r="B97" s="34" t="s">
        <v>392</v>
      </c>
      <c r="C97" s="47">
        <f>[5]Лист1!$F$48</f>
        <v>41949.16652820805</v>
      </c>
      <c r="D97" s="47">
        <f t="shared" si="8"/>
        <v>8389.8333056416104</v>
      </c>
      <c r="E97" s="47">
        <f t="shared" si="9"/>
        <v>50338.999833849659</v>
      </c>
      <c r="F97" s="52">
        <v>15289</v>
      </c>
      <c r="G97" s="34" t="s">
        <v>12</v>
      </c>
      <c r="H97" s="34" t="s">
        <v>13</v>
      </c>
      <c r="I97" s="38">
        <v>2441</v>
      </c>
      <c r="J97" s="34" t="s">
        <v>294</v>
      </c>
      <c r="K97" s="52">
        <v>9910120592</v>
      </c>
      <c r="L97" s="53"/>
      <c r="M97" s="24"/>
      <c r="N97" s="5"/>
      <c r="P97" s="8"/>
    </row>
    <row r="98" spans="1:16" ht="63" x14ac:dyDescent="0.25">
      <c r="A98" s="42">
        <f t="shared" si="4"/>
        <v>87</v>
      </c>
      <c r="B98" s="34" t="s">
        <v>396</v>
      </c>
      <c r="C98" s="47">
        <f>[6]ТП!$F$48</f>
        <v>2881.6656756708962</v>
      </c>
      <c r="D98" s="47">
        <f t="shared" ref="D98" si="10">C98*0.2</f>
        <v>576.33313513417932</v>
      </c>
      <c r="E98" s="47">
        <f t="shared" ref="E98" si="11">D98+C98</f>
        <v>3457.9988108050757</v>
      </c>
      <c r="F98" s="52">
        <v>15290</v>
      </c>
      <c r="G98" s="34" t="s">
        <v>12</v>
      </c>
      <c r="H98" s="34" t="s">
        <v>13</v>
      </c>
      <c r="I98" s="38">
        <v>2441</v>
      </c>
      <c r="J98" s="34" t="s">
        <v>294</v>
      </c>
      <c r="K98" s="52">
        <v>9910120632</v>
      </c>
      <c r="L98" s="53"/>
      <c r="M98" s="24"/>
      <c r="N98" s="5"/>
      <c r="P98" s="8"/>
    </row>
    <row r="99" spans="1:16" ht="63" x14ac:dyDescent="0.25">
      <c r="A99" s="42">
        <f t="shared" ref="A99:A100" si="12">A98+1</f>
        <v>88</v>
      </c>
      <c r="B99" s="34" t="s">
        <v>397</v>
      </c>
      <c r="C99" s="47">
        <f>[6]ВЛ!$F$50</f>
        <v>4067.4998237228569</v>
      </c>
      <c r="D99" s="47">
        <f t="shared" ref="D99:D100" si="13">C99*0.2</f>
        <v>813.49996474457146</v>
      </c>
      <c r="E99" s="47">
        <f t="shared" ref="E99:E100" si="14">D99+C99</f>
        <v>4880.9997884674285</v>
      </c>
      <c r="F99" s="52">
        <v>15291</v>
      </c>
      <c r="G99" s="34" t="s">
        <v>12</v>
      </c>
      <c r="H99" s="34" t="s">
        <v>13</v>
      </c>
      <c r="I99" s="38">
        <v>2441</v>
      </c>
      <c r="J99" s="34" t="s">
        <v>294</v>
      </c>
      <c r="K99" s="52">
        <v>9910120633</v>
      </c>
      <c r="L99" s="53"/>
      <c r="M99" s="24"/>
      <c r="N99" s="5"/>
      <c r="P99" s="8"/>
    </row>
    <row r="100" spans="1:16" ht="63" x14ac:dyDescent="0.25">
      <c r="A100" s="42">
        <f t="shared" si="12"/>
        <v>89</v>
      </c>
      <c r="B100" s="34" t="s">
        <v>398</v>
      </c>
      <c r="C100" s="47">
        <f>'[6]ВЛ 10'!$F$50</f>
        <v>4830.834032501888</v>
      </c>
      <c r="D100" s="47">
        <f t="shared" si="13"/>
        <v>966.16680650037767</v>
      </c>
      <c r="E100" s="47">
        <f t="shared" si="14"/>
        <v>5797.0008390022658</v>
      </c>
      <c r="F100" s="52">
        <v>15292</v>
      </c>
      <c r="G100" s="34" t="s">
        <v>12</v>
      </c>
      <c r="H100" s="34" t="s">
        <v>13</v>
      </c>
      <c r="I100" s="38">
        <v>2441</v>
      </c>
      <c r="J100" s="34" t="s">
        <v>294</v>
      </c>
      <c r="K100" s="52">
        <v>9910120634</v>
      </c>
      <c r="L100" s="53"/>
      <c r="M100" s="24"/>
      <c r="N100" s="5"/>
      <c r="P100" s="8"/>
    </row>
    <row r="101" spans="1:16" x14ac:dyDescent="0.25">
      <c r="A101" s="82" t="s">
        <v>55</v>
      </c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4"/>
      <c r="M101" s="24" t="e">
        <f>E101/'[2]2015'!E89-1</f>
        <v>#DIV/0!</v>
      </c>
      <c r="N101" s="5" t="b">
        <f>B101='[2]2015'!B89</f>
        <v>1</v>
      </c>
      <c r="P101" s="5" t="e">
        <f>E101*100/'[3]2015'!E89</f>
        <v>#DIV/0!</v>
      </c>
    </row>
    <row r="102" spans="1:16" ht="94.5" x14ac:dyDescent="0.25">
      <c r="A102" s="33">
        <f>A100+1</f>
        <v>90</v>
      </c>
      <c r="B102" s="34" t="s">
        <v>235</v>
      </c>
      <c r="C102" s="48">
        <f>'[7]2019-2'!$Q$16</f>
        <v>583.33497665531922</v>
      </c>
      <c r="D102" s="47">
        <f t="shared" si="5"/>
        <v>116.66699533106384</v>
      </c>
      <c r="E102" s="36">
        <f t="shared" si="3"/>
        <v>700.00197198638307</v>
      </c>
      <c r="F102" s="52">
        <v>5820</v>
      </c>
      <c r="G102" s="37" t="s">
        <v>56</v>
      </c>
      <c r="H102" s="34" t="s">
        <v>57</v>
      </c>
      <c r="I102" s="38">
        <v>2428</v>
      </c>
      <c r="J102" s="34" t="s">
        <v>400</v>
      </c>
      <c r="K102" s="38">
        <v>9910160003</v>
      </c>
      <c r="L102" s="40" t="s">
        <v>70</v>
      </c>
      <c r="M102" s="24">
        <f>E102/'[2]2015'!E90-1</f>
        <v>-0.4399989509809249</v>
      </c>
      <c r="N102" s="5" t="b">
        <f>B102='[2]2015'!B90</f>
        <v>0</v>
      </c>
      <c r="O102" s="70" t="b">
        <f>B102='[8]01.07.2014'!B90</f>
        <v>0</v>
      </c>
      <c r="P102" s="23">
        <f>E102*100/'[3]2015'!E90</f>
        <v>56.000104901907513</v>
      </c>
    </row>
    <row r="103" spans="1:16" ht="94.5" x14ac:dyDescent="0.25">
      <c r="A103" s="33">
        <f>A102+1</f>
        <v>91</v>
      </c>
      <c r="B103" s="34" t="s">
        <v>360</v>
      </c>
      <c r="C103" s="48">
        <f>'[7]2019-2'!$Q$17</f>
        <v>833.32941576838664</v>
      </c>
      <c r="D103" s="47">
        <f t="shared" si="5"/>
        <v>166.66588315367733</v>
      </c>
      <c r="E103" s="36">
        <f t="shared" si="3"/>
        <v>999.99529892206397</v>
      </c>
      <c r="F103" s="52">
        <v>5821</v>
      </c>
      <c r="G103" s="37" t="s">
        <v>56</v>
      </c>
      <c r="H103" s="34" t="s">
        <v>57</v>
      </c>
      <c r="I103" s="38">
        <v>2428</v>
      </c>
      <c r="J103" s="34" t="s">
        <v>400</v>
      </c>
      <c r="K103" s="38">
        <v>9910160004</v>
      </c>
      <c r="L103" s="40" t="s">
        <v>70</v>
      </c>
      <c r="M103" s="24">
        <f>E103/'[2]2015'!E91-1</f>
        <v>-0.12049456783043222</v>
      </c>
      <c r="N103" s="5" t="b">
        <f>B103='[2]2015'!B91</f>
        <v>0</v>
      </c>
      <c r="O103" s="70" t="b">
        <f>B103='[8]01.07.2014'!B91</f>
        <v>0</v>
      </c>
      <c r="P103" s="23">
        <f>E103*100/'[3]2015'!E91</f>
        <v>87.950543216956774</v>
      </c>
    </row>
    <row r="104" spans="1:16" ht="94.5" x14ac:dyDescent="0.25">
      <c r="A104" s="33">
        <f t="shared" ref="A104:A171" si="15">A103+1</f>
        <v>92</v>
      </c>
      <c r="B104" s="34" t="s">
        <v>236</v>
      </c>
      <c r="C104" s="48">
        <f>'[7]2019-2'!$Q$18</f>
        <v>833.334887093151</v>
      </c>
      <c r="D104" s="47">
        <f t="shared" si="5"/>
        <v>166.66697741863021</v>
      </c>
      <c r="E104" s="36">
        <f t="shared" si="3"/>
        <v>1000.0018645117812</v>
      </c>
      <c r="F104" s="52">
        <v>5822</v>
      </c>
      <c r="G104" s="37" t="s">
        <v>56</v>
      </c>
      <c r="H104" s="34" t="s">
        <v>57</v>
      </c>
      <c r="I104" s="38">
        <v>2428</v>
      </c>
      <c r="J104" s="34" t="s">
        <v>400</v>
      </c>
      <c r="K104" s="38">
        <v>9910160005</v>
      </c>
      <c r="L104" s="40" t="s">
        <v>70</v>
      </c>
      <c r="M104" s="24">
        <f>E104/'[2]2015'!E92-1</f>
        <v>-0.5395940011195195</v>
      </c>
      <c r="N104" s="5" t="b">
        <f>B104='[2]2015'!B92</f>
        <v>0</v>
      </c>
      <c r="O104" s="70" t="b">
        <f>B104='[8]01.07.2014'!B92</f>
        <v>0</v>
      </c>
      <c r="P104" s="23">
        <f>E104*100/'[3]2015'!E92</f>
        <v>46.04059988804805</v>
      </c>
    </row>
    <row r="105" spans="1:16" ht="94.5" x14ac:dyDescent="0.25">
      <c r="A105" s="33">
        <f t="shared" si="15"/>
        <v>93</v>
      </c>
      <c r="B105" s="34" t="s">
        <v>237</v>
      </c>
      <c r="C105" s="48">
        <f>'[7]2019-2'!$Q$19</f>
        <v>833.3341282184042</v>
      </c>
      <c r="D105" s="47">
        <f t="shared" si="5"/>
        <v>166.66682564368085</v>
      </c>
      <c r="E105" s="36">
        <f t="shared" si="3"/>
        <v>1000.000953862085</v>
      </c>
      <c r="F105" s="52">
        <v>5823</v>
      </c>
      <c r="G105" s="37" t="s">
        <v>56</v>
      </c>
      <c r="H105" s="34" t="s">
        <v>57</v>
      </c>
      <c r="I105" s="38">
        <v>2428</v>
      </c>
      <c r="J105" s="34" t="s">
        <v>400</v>
      </c>
      <c r="K105" s="38">
        <v>9910160008</v>
      </c>
      <c r="L105" s="40" t="s">
        <v>70</v>
      </c>
      <c r="M105" s="24">
        <f>E105/'[2]2015'!E93-1</f>
        <v>-0.61285306649915994</v>
      </c>
      <c r="N105" s="5" t="b">
        <f>B105='[2]2015'!B93</f>
        <v>0</v>
      </c>
      <c r="O105" s="70" t="b">
        <f>B105='[8]01.07.2014'!B93</f>
        <v>0</v>
      </c>
      <c r="P105" s="23">
        <f>E105*100/'[3]2015'!E93</f>
        <v>38.714693350084005</v>
      </c>
    </row>
    <row r="106" spans="1:16" ht="94.5" x14ac:dyDescent="0.25">
      <c r="A106" s="33">
        <f t="shared" si="15"/>
        <v>94</v>
      </c>
      <c r="B106" s="34" t="s">
        <v>238</v>
      </c>
      <c r="C106" s="48">
        <f>'[7]2019-2'!$Q$20</f>
        <v>749.9959011666059</v>
      </c>
      <c r="D106" s="47">
        <f t="shared" si="5"/>
        <v>149.9991802333212</v>
      </c>
      <c r="E106" s="36">
        <f>D106+C106</f>
        <v>899.99508139992713</v>
      </c>
      <c r="F106" s="52">
        <v>5824</v>
      </c>
      <c r="G106" s="37" t="s">
        <v>56</v>
      </c>
      <c r="H106" s="34" t="s">
        <v>57</v>
      </c>
      <c r="I106" s="38">
        <v>2428</v>
      </c>
      <c r="J106" s="34" t="s">
        <v>400</v>
      </c>
      <c r="K106" s="38">
        <v>9910160132</v>
      </c>
      <c r="L106" s="40" t="s">
        <v>70</v>
      </c>
      <c r="M106" s="24">
        <f>E106/'[2]2015'!E94-1</f>
        <v>-0.43253743611480877</v>
      </c>
      <c r="N106" s="5" t="b">
        <f>B106='[2]2015'!B94</f>
        <v>0</v>
      </c>
      <c r="O106" s="70" t="b">
        <f>B106='[8]01.07.2014'!B94</f>
        <v>0</v>
      </c>
      <c r="P106" s="23">
        <f>E106*100/'[3]2015'!E94</f>
        <v>56.746256388519122</v>
      </c>
    </row>
    <row r="107" spans="1:16" ht="94.5" x14ac:dyDescent="0.25">
      <c r="A107" s="33">
        <f t="shared" si="15"/>
        <v>95</v>
      </c>
      <c r="B107" s="34" t="s">
        <v>239</v>
      </c>
      <c r="C107" s="48">
        <f>'[7]2019-2'!$Q$22</f>
        <v>499.9993535641338</v>
      </c>
      <c r="D107" s="47">
        <f t="shared" si="5"/>
        <v>99.999870712826763</v>
      </c>
      <c r="E107" s="36">
        <f t="shared" si="3"/>
        <v>599.9992242769606</v>
      </c>
      <c r="F107" s="52">
        <v>5825</v>
      </c>
      <c r="G107" s="37" t="s">
        <v>56</v>
      </c>
      <c r="H107" s="34" t="s">
        <v>57</v>
      </c>
      <c r="I107" s="38">
        <v>2428</v>
      </c>
      <c r="J107" s="34" t="s">
        <v>400</v>
      </c>
      <c r="K107" s="38">
        <v>9910160010</v>
      </c>
      <c r="L107" s="39" t="s">
        <v>71</v>
      </c>
      <c r="M107" s="24">
        <f>E107/'[2]2015'!E95-1</f>
        <v>-0.53524437509447031</v>
      </c>
      <c r="N107" s="5" t="b">
        <f>B107='[2]2015'!B95</f>
        <v>0</v>
      </c>
      <c r="O107" s="70" t="b">
        <f>B107='[8]01.07.2014'!B96</f>
        <v>0</v>
      </c>
      <c r="P107" s="23">
        <f>E107*100/'[3]2015'!E95</f>
        <v>46.475562490552967</v>
      </c>
    </row>
    <row r="108" spans="1:16" ht="94.5" x14ac:dyDescent="0.25">
      <c r="A108" s="33">
        <f t="shared" si="15"/>
        <v>96</v>
      </c>
      <c r="B108" s="34" t="s">
        <v>240</v>
      </c>
      <c r="C108" s="48">
        <f>'[7]2019-2'!$Q$23</f>
        <v>999.99752968416419</v>
      </c>
      <c r="D108" s="47">
        <f t="shared" si="5"/>
        <v>199.99950593683286</v>
      </c>
      <c r="E108" s="36">
        <f t="shared" si="3"/>
        <v>1199.9970356209969</v>
      </c>
      <c r="F108" s="52">
        <v>5826</v>
      </c>
      <c r="G108" s="37" t="s">
        <v>56</v>
      </c>
      <c r="H108" s="34" t="s">
        <v>57</v>
      </c>
      <c r="I108" s="38">
        <v>2428</v>
      </c>
      <c r="J108" s="34" t="s">
        <v>400</v>
      </c>
      <c r="K108" s="38">
        <v>9910160011</v>
      </c>
      <c r="L108" s="39" t="s">
        <v>71</v>
      </c>
      <c r="M108" s="24">
        <f>E108/'[2]2015'!E96-1</f>
        <v>-0.52210448012138944</v>
      </c>
      <c r="N108" s="5" t="b">
        <f>B108='[2]2015'!B96</f>
        <v>0</v>
      </c>
      <c r="O108" s="70" t="b">
        <f>B108='[8]01.07.2014'!B97</f>
        <v>0</v>
      </c>
      <c r="P108" s="23">
        <f>E108*100/'[3]2015'!E96</f>
        <v>47.789551987861053</v>
      </c>
    </row>
    <row r="109" spans="1:16" ht="94.5" x14ac:dyDescent="0.25">
      <c r="A109" s="33">
        <f t="shared" si="15"/>
        <v>97</v>
      </c>
      <c r="B109" s="34" t="s">
        <v>241</v>
      </c>
      <c r="C109" s="48">
        <f>'[7]2019-2'!$Q$24</f>
        <v>1000.0009279341642</v>
      </c>
      <c r="D109" s="47">
        <f t="shared" si="5"/>
        <v>200.00018558683286</v>
      </c>
      <c r="E109" s="36">
        <f t="shared" si="3"/>
        <v>1200.001113520997</v>
      </c>
      <c r="F109" s="52">
        <v>5827</v>
      </c>
      <c r="G109" s="37" t="s">
        <v>56</v>
      </c>
      <c r="H109" s="34" t="s">
        <v>57</v>
      </c>
      <c r="I109" s="38">
        <v>2428</v>
      </c>
      <c r="J109" s="34" t="s">
        <v>400</v>
      </c>
      <c r="K109" s="38">
        <v>9910160013</v>
      </c>
      <c r="L109" s="39" t="s">
        <v>71</v>
      </c>
      <c r="M109" s="24">
        <f>E109/'[2]2015'!E97-1</f>
        <v>-0.52305194673066213</v>
      </c>
      <c r="N109" s="5" t="b">
        <f>B109='[2]2015'!B97</f>
        <v>0</v>
      </c>
      <c r="O109" s="70" t="b">
        <f>B109='[8]01.07.2014'!B99</f>
        <v>0</v>
      </c>
      <c r="P109" s="23">
        <f>E109*100/'[3]2015'!E97</f>
        <v>47.694805326933789</v>
      </c>
    </row>
    <row r="110" spans="1:16" ht="94.5" x14ac:dyDescent="0.25">
      <c r="A110" s="33">
        <f t="shared" si="15"/>
        <v>98</v>
      </c>
      <c r="B110" s="34" t="s">
        <v>242</v>
      </c>
      <c r="C110" s="48">
        <f>'[7]2019-2'!$Q$25</f>
        <v>749.99593284019249</v>
      </c>
      <c r="D110" s="47">
        <f t="shared" si="5"/>
        <v>149.99918656803851</v>
      </c>
      <c r="E110" s="36">
        <f t="shared" si="3"/>
        <v>899.99511940823095</v>
      </c>
      <c r="F110" s="52">
        <v>5828</v>
      </c>
      <c r="G110" s="37" t="s">
        <v>56</v>
      </c>
      <c r="H110" s="34" t="s">
        <v>57</v>
      </c>
      <c r="I110" s="38">
        <v>2428</v>
      </c>
      <c r="J110" s="34" t="s">
        <v>400</v>
      </c>
      <c r="K110" s="38">
        <v>9910160014</v>
      </c>
      <c r="L110" s="39" t="s">
        <v>71</v>
      </c>
      <c r="M110" s="24">
        <f>E110/'[2]2015'!E98-1</f>
        <v>-0.41558728704060099</v>
      </c>
      <c r="N110" s="5" t="b">
        <f>B110='[2]2015'!B98</f>
        <v>0</v>
      </c>
      <c r="O110" s="70" t="b">
        <f>B110='[8]01.07.2014'!B100</f>
        <v>0</v>
      </c>
      <c r="P110" s="23">
        <f>E110*100/'[3]2015'!E98</f>
        <v>58.441271295939899</v>
      </c>
    </row>
    <row r="111" spans="1:16" ht="94.5" x14ac:dyDescent="0.25">
      <c r="A111" s="33">
        <f t="shared" si="15"/>
        <v>99</v>
      </c>
      <c r="B111" s="34" t="s">
        <v>243</v>
      </c>
      <c r="C111" s="48">
        <f>'[7]2019-2'!$Q$27</f>
        <v>583.33232212090036</v>
      </c>
      <c r="D111" s="47">
        <f t="shared" si="5"/>
        <v>116.66646442418008</v>
      </c>
      <c r="E111" s="36">
        <f t="shared" ref="E111:E182" si="16">D111+C111</f>
        <v>699.99878654508041</v>
      </c>
      <c r="F111" s="52">
        <v>5829</v>
      </c>
      <c r="G111" s="37" t="s">
        <v>56</v>
      </c>
      <c r="H111" s="34" t="s">
        <v>57</v>
      </c>
      <c r="I111" s="38">
        <v>2428</v>
      </c>
      <c r="J111" s="34" t="s">
        <v>400</v>
      </c>
      <c r="K111" s="38">
        <v>9910160015</v>
      </c>
      <c r="L111" s="39" t="s">
        <v>71</v>
      </c>
      <c r="M111" s="24">
        <f>E111/'[2]2015'!E99-1</f>
        <v>-0.34822974831725573</v>
      </c>
      <c r="N111" s="5" t="b">
        <f>B111='[2]2015'!B99</f>
        <v>0</v>
      </c>
      <c r="O111" s="70" t="b">
        <f>B111='[8]01.07.2014'!B101</f>
        <v>0</v>
      </c>
      <c r="P111" s="23">
        <f>E111*100/'[3]2015'!E99</f>
        <v>65.177025168274426</v>
      </c>
    </row>
    <row r="112" spans="1:16" ht="94.5" x14ac:dyDescent="0.25">
      <c r="A112" s="33">
        <f t="shared" si="15"/>
        <v>100</v>
      </c>
      <c r="B112" s="34" t="s">
        <v>244</v>
      </c>
      <c r="C112" s="48">
        <f>'[7]2019-2'!$Q$28</f>
        <v>833.33335581665688</v>
      </c>
      <c r="D112" s="47">
        <f t="shared" si="5"/>
        <v>166.66667116333139</v>
      </c>
      <c r="E112" s="36">
        <f t="shared" si="16"/>
        <v>1000.0000269799882</v>
      </c>
      <c r="F112" s="52">
        <v>5830</v>
      </c>
      <c r="G112" s="37" t="s">
        <v>56</v>
      </c>
      <c r="H112" s="34" t="s">
        <v>57</v>
      </c>
      <c r="I112" s="38">
        <v>2428</v>
      </c>
      <c r="J112" s="34" t="s">
        <v>400</v>
      </c>
      <c r="K112" s="38">
        <v>9910160016</v>
      </c>
      <c r="L112" s="40" t="s">
        <v>69</v>
      </c>
      <c r="M112" s="24">
        <f>E112/'[2]2015'!E100-1</f>
        <v>-2.9861396300732146E-3</v>
      </c>
      <c r="N112" s="5" t="b">
        <f>B112='[2]2015'!B100</f>
        <v>0</v>
      </c>
      <c r="O112" s="70" t="b">
        <f>B112='[8]01.07.2014'!B102</f>
        <v>0</v>
      </c>
      <c r="P112" s="23">
        <f>E112*100/'[3]2015'!E100</f>
        <v>99.701386036992673</v>
      </c>
    </row>
    <row r="113" spans="1:16" ht="94.5" x14ac:dyDescent="0.25">
      <c r="A113" s="33">
        <f t="shared" si="15"/>
        <v>101</v>
      </c>
      <c r="B113" s="34" t="s">
        <v>245</v>
      </c>
      <c r="C113" s="48">
        <f>'[7]2019-2'!$Q$29</f>
        <v>749.99710120142197</v>
      </c>
      <c r="D113" s="47">
        <f t="shared" si="5"/>
        <v>149.99942024028439</v>
      </c>
      <c r="E113" s="36">
        <f t="shared" si="16"/>
        <v>899.99652144170636</v>
      </c>
      <c r="F113" s="52">
        <v>5831</v>
      </c>
      <c r="G113" s="37" t="s">
        <v>56</v>
      </c>
      <c r="H113" s="34" t="s">
        <v>57</v>
      </c>
      <c r="I113" s="38">
        <v>2428</v>
      </c>
      <c r="J113" s="34" t="s">
        <v>400</v>
      </c>
      <c r="K113" s="38">
        <v>9910160017</v>
      </c>
      <c r="L113" s="40" t="s">
        <v>69</v>
      </c>
      <c r="M113" s="24">
        <f>E113/'[2]2015'!E101-1</f>
        <v>0.11248069241960135</v>
      </c>
      <c r="N113" s="5" t="b">
        <f>B113='[2]2015'!B101</f>
        <v>0</v>
      </c>
      <c r="O113" s="70" t="b">
        <f>B113='[8]01.07.2014'!B103</f>
        <v>0</v>
      </c>
      <c r="P113" s="23">
        <f>E113*100/'[3]2015'!E101</f>
        <v>111.24806924196015</v>
      </c>
    </row>
    <row r="114" spans="1:16" ht="94.5" x14ac:dyDescent="0.25">
      <c r="A114" s="33">
        <f t="shared" si="15"/>
        <v>102</v>
      </c>
      <c r="B114" s="34" t="s">
        <v>246</v>
      </c>
      <c r="C114" s="48">
        <f>'[7]2019-2'!$Q$30</f>
        <v>749.99669416398183</v>
      </c>
      <c r="D114" s="47">
        <f t="shared" si="5"/>
        <v>149.99933883279638</v>
      </c>
      <c r="E114" s="36">
        <f t="shared" si="16"/>
        <v>899.99603299677824</v>
      </c>
      <c r="F114" s="52">
        <v>5832</v>
      </c>
      <c r="G114" s="37" t="s">
        <v>56</v>
      </c>
      <c r="H114" s="34" t="s">
        <v>57</v>
      </c>
      <c r="I114" s="38">
        <v>2428</v>
      </c>
      <c r="J114" s="34" t="s">
        <v>400</v>
      </c>
      <c r="K114" s="38">
        <v>9910160018</v>
      </c>
      <c r="L114" s="40" t="s">
        <v>69</v>
      </c>
      <c r="M114" s="24">
        <f>E114/'[2]2015'!E102-1</f>
        <v>3.3374829935108874E-3</v>
      </c>
      <c r="N114" s="5" t="b">
        <f>B114='[2]2015'!B102</f>
        <v>0</v>
      </c>
      <c r="O114" s="70" t="b">
        <f>B114='[8]01.07.2014'!B104</f>
        <v>0</v>
      </c>
      <c r="P114" s="23">
        <f>E114*100/'[3]2015'!E102</f>
        <v>100.33374829935109</v>
      </c>
    </row>
    <row r="115" spans="1:16" ht="94.5" x14ac:dyDescent="0.25">
      <c r="A115" s="33">
        <f t="shared" si="15"/>
        <v>103</v>
      </c>
      <c r="B115" s="34" t="s">
        <v>247</v>
      </c>
      <c r="C115" s="48">
        <f>'[7]2019-2'!$Q$31</f>
        <v>916.67056682388875</v>
      </c>
      <c r="D115" s="47">
        <f t="shared" si="5"/>
        <v>183.33411336477775</v>
      </c>
      <c r="E115" s="36">
        <f>D115+C115</f>
        <v>1100.0046801886665</v>
      </c>
      <c r="F115" s="52">
        <v>5833</v>
      </c>
      <c r="G115" s="37" t="s">
        <v>56</v>
      </c>
      <c r="H115" s="34" t="s">
        <v>57</v>
      </c>
      <c r="I115" s="38">
        <v>2428</v>
      </c>
      <c r="J115" s="34" t="s">
        <v>400</v>
      </c>
      <c r="K115" s="38">
        <v>9910160133</v>
      </c>
      <c r="L115" s="40" t="s">
        <v>69</v>
      </c>
      <c r="M115" s="24">
        <f>E115/'[2]2015'!E103-1</f>
        <v>7.9931965790702719E-6</v>
      </c>
      <c r="N115" s="5" t="b">
        <f>B115='[2]2015'!B103</f>
        <v>0</v>
      </c>
      <c r="O115" s="70" t="b">
        <f>B115='[8]01.07.2014'!B106</f>
        <v>0</v>
      </c>
      <c r="P115" s="23">
        <f>E115*100/'[3]2015'!E103</f>
        <v>100.0007993196579</v>
      </c>
    </row>
    <row r="116" spans="1:16" ht="94.5" x14ac:dyDescent="0.25">
      <c r="A116" s="33">
        <f t="shared" si="15"/>
        <v>104</v>
      </c>
      <c r="B116" s="34" t="s">
        <v>248</v>
      </c>
      <c r="C116" s="48">
        <f>'[7]2019-2'!$Q$33</f>
        <v>1000.0034476009337</v>
      </c>
      <c r="D116" s="47">
        <f t="shared" si="5"/>
        <v>200.00068952018674</v>
      </c>
      <c r="E116" s="36">
        <f t="shared" si="16"/>
        <v>1200.0041371211205</v>
      </c>
      <c r="F116" s="52">
        <v>5834</v>
      </c>
      <c r="G116" s="37" t="s">
        <v>56</v>
      </c>
      <c r="H116" s="34" t="s">
        <v>57</v>
      </c>
      <c r="I116" s="38">
        <v>2428</v>
      </c>
      <c r="J116" s="34" t="s">
        <v>400</v>
      </c>
      <c r="K116" s="38">
        <v>9910160031</v>
      </c>
      <c r="L116" s="39" t="s">
        <v>71</v>
      </c>
      <c r="M116" s="24">
        <f>E116/'[2]2015'!E104-1</f>
        <v>0.21212830369099422</v>
      </c>
      <c r="N116" s="5" t="b">
        <f>B116='[2]2015'!B104</f>
        <v>0</v>
      </c>
      <c r="O116" s="70" t="b">
        <f>B116='[8]01.07.2014'!B107</f>
        <v>0</v>
      </c>
      <c r="P116" s="23">
        <f>E116*100/'[3]2015'!E104</f>
        <v>121.21283036909941</v>
      </c>
    </row>
    <row r="117" spans="1:16" ht="94.5" x14ac:dyDescent="0.25">
      <c r="A117" s="33">
        <f t="shared" si="15"/>
        <v>105</v>
      </c>
      <c r="B117" s="34" t="s">
        <v>249</v>
      </c>
      <c r="C117" s="48">
        <f>'[7]2019-2'!$Q$34</f>
        <v>1083.329674828309</v>
      </c>
      <c r="D117" s="47">
        <f t="shared" si="5"/>
        <v>216.66593496566179</v>
      </c>
      <c r="E117" s="36">
        <f t="shared" si="16"/>
        <v>1299.9956097939707</v>
      </c>
      <c r="F117" s="52">
        <v>5835</v>
      </c>
      <c r="G117" s="37" t="s">
        <v>56</v>
      </c>
      <c r="H117" s="34" t="s">
        <v>57</v>
      </c>
      <c r="I117" s="38">
        <v>2428</v>
      </c>
      <c r="J117" s="34" t="s">
        <v>400</v>
      </c>
      <c r="K117" s="38">
        <v>9910160032</v>
      </c>
      <c r="L117" s="39" t="s">
        <v>71</v>
      </c>
      <c r="M117" s="24">
        <f>E117/'[2]2015'!E105-1</f>
        <v>-3.8465578514551235E-2</v>
      </c>
      <c r="N117" s="5" t="b">
        <f>B117='[2]2015'!B105</f>
        <v>0</v>
      </c>
      <c r="O117" s="70" t="b">
        <f>B117='[8]01.07.2014'!B108</f>
        <v>0</v>
      </c>
      <c r="P117" s="23">
        <f>E117*100/'[3]2015'!E105</f>
        <v>96.153442148544883</v>
      </c>
    </row>
    <row r="118" spans="1:16" ht="94.5" x14ac:dyDescent="0.25">
      <c r="A118" s="33">
        <f t="shared" si="15"/>
        <v>106</v>
      </c>
      <c r="B118" s="34" t="s">
        <v>250</v>
      </c>
      <c r="C118" s="48">
        <f>'[7]2019-2'!$Q$35</f>
        <v>1666.6700305736413</v>
      </c>
      <c r="D118" s="47">
        <f t="shared" si="5"/>
        <v>333.33400611472825</v>
      </c>
      <c r="E118" s="36">
        <f t="shared" si="16"/>
        <v>2000.0040366883695</v>
      </c>
      <c r="F118" s="52">
        <v>10156</v>
      </c>
      <c r="G118" s="37" t="s">
        <v>56</v>
      </c>
      <c r="H118" s="34" t="s">
        <v>57</v>
      </c>
      <c r="I118" s="38">
        <v>2428</v>
      </c>
      <c r="J118" s="34" t="s">
        <v>400</v>
      </c>
      <c r="K118" s="38">
        <v>9910160033</v>
      </c>
      <c r="L118" s="39" t="s">
        <v>71</v>
      </c>
      <c r="M118" s="24">
        <f>E118/'[2]2015'!E106-1</f>
        <v>-0.13419795705190307</v>
      </c>
      <c r="N118" s="5" t="b">
        <f>B118='[2]2015'!B106</f>
        <v>0</v>
      </c>
      <c r="O118" s="70" t="b">
        <f>B118='[8]01.07.2014'!B109</f>
        <v>0</v>
      </c>
      <c r="P118" s="23">
        <f>E118*100/'[3]2015'!E106</f>
        <v>86.58020429480969</v>
      </c>
    </row>
    <row r="119" spans="1:16" ht="94.5" x14ac:dyDescent="0.25">
      <c r="A119" s="33">
        <f t="shared" si="15"/>
        <v>107</v>
      </c>
      <c r="B119" s="34" t="s">
        <v>251</v>
      </c>
      <c r="C119" s="48">
        <f>'[7]2019-2'!$Q$36</f>
        <v>1250.0014699320773</v>
      </c>
      <c r="D119" s="47">
        <f t="shared" si="5"/>
        <v>250.00029398641547</v>
      </c>
      <c r="E119" s="36">
        <f t="shared" si="16"/>
        <v>1500.0017639184928</v>
      </c>
      <c r="F119" s="52">
        <f t="shared" ref="F119:F174" si="17">F118+1</f>
        <v>10157</v>
      </c>
      <c r="G119" s="37" t="s">
        <v>56</v>
      </c>
      <c r="H119" s="34" t="s">
        <v>57</v>
      </c>
      <c r="I119" s="38">
        <v>2428</v>
      </c>
      <c r="J119" s="34" t="s">
        <v>400</v>
      </c>
      <c r="K119" s="38">
        <v>9910160034</v>
      </c>
      <c r="L119" s="39" t="s">
        <v>71</v>
      </c>
      <c r="M119" s="24">
        <f>E119/'[2]2015'!E107-1</f>
        <v>-0.43693658873621855</v>
      </c>
      <c r="N119" s="5" t="b">
        <f>B119='[2]2015'!B107</f>
        <v>0</v>
      </c>
      <c r="O119" s="70" t="b">
        <f>B119='[8]01.07.2014'!B110</f>
        <v>0</v>
      </c>
      <c r="P119" s="23">
        <f>E119*100/'[3]2015'!E107</f>
        <v>56.306341126378136</v>
      </c>
    </row>
    <row r="120" spans="1:16" ht="94.5" x14ac:dyDescent="0.25">
      <c r="A120" s="33">
        <f t="shared" si="15"/>
        <v>108</v>
      </c>
      <c r="B120" s="34" t="s">
        <v>252</v>
      </c>
      <c r="C120" s="48">
        <f>'[7]2019-2'!$Q$37</f>
        <v>1833.3312145190641</v>
      </c>
      <c r="D120" s="47">
        <f t="shared" si="5"/>
        <v>366.66624290381287</v>
      </c>
      <c r="E120" s="36">
        <f t="shared" si="16"/>
        <v>2199.9974574228772</v>
      </c>
      <c r="F120" s="52">
        <f t="shared" si="17"/>
        <v>10158</v>
      </c>
      <c r="G120" s="37" t="s">
        <v>56</v>
      </c>
      <c r="H120" s="34" t="s">
        <v>57</v>
      </c>
      <c r="I120" s="38">
        <v>2428</v>
      </c>
      <c r="J120" s="34" t="s">
        <v>400</v>
      </c>
      <c r="K120" s="38">
        <v>9910160035</v>
      </c>
      <c r="L120" s="39" t="s">
        <v>71</v>
      </c>
      <c r="M120" s="24">
        <f>E120/'[2]2015'!E108-1</f>
        <v>-0.13043589500035102</v>
      </c>
      <c r="N120" s="5" t="b">
        <f>B120='[2]2015'!B108</f>
        <v>0</v>
      </c>
      <c r="O120" s="70" t="b">
        <f>B120='[8]01.07.2014'!B111</f>
        <v>0</v>
      </c>
      <c r="P120" s="23">
        <f>E120*100/'[3]2015'!E108</f>
        <v>86.956410499964889</v>
      </c>
    </row>
    <row r="121" spans="1:16" ht="94.5" x14ac:dyDescent="0.25">
      <c r="A121" s="33">
        <f t="shared" si="15"/>
        <v>109</v>
      </c>
      <c r="B121" s="34" t="s">
        <v>253</v>
      </c>
      <c r="C121" s="48">
        <f>'[7]2019-2'!$Q$38</f>
        <v>2333.3305938638996</v>
      </c>
      <c r="D121" s="47">
        <f t="shared" si="5"/>
        <v>466.66611877277995</v>
      </c>
      <c r="E121" s="36">
        <f t="shared" si="16"/>
        <v>2799.9967126366796</v>
      </c>
      <c r="F121" s="52">
        <f t="shared" si="17"/>
        <v>10159</v>
      </c>
      <c r="G121" s="37" t="s">
        <v>56</v>
      </c>
      <c r="H121" s="34" t="s">
        <v>57</v>
      </c>
      <c r="I121" s="38">
        <v>2428</v>
      </c>
      <c r="J121" s="34" t="s">
        <v>400</v>
      </c>
      <c r="K121" s="38">
        <v>9910160036</v>
      </c>
      <c r="L121" s="39" t="s">
        <v>71</v>
      </c>
      <c r="M121" s="24">
        <f>E121/'[2]2015'!E109-1</f>
        <v>-0.21480743564601101</v>
      </c>
      <c r="N121" s="5" t="b">
        <f>B121='[2]2015'!B109</f>
        <v>0</v>
      </c>
      <c r="O121" s="70" t="b">
        <f>B121='[8]01.07.2014'!B112</f>
        <v>0</v>
      </c>
      <c r="P121" s="23">
        <f>E121*100/'[3]2015'!E109</f>
        <v>78.519256435398916</v>
      </c>
    </row>
    <row r="122" spans="1:16" ht="94.5" x14ac:dyDescent="0.25">
      <c r="A122" s="33">
        <f t="shared" si="15"/>
        <v>110</v>
      </c>
      <c r="B122" s="34" t="s">
        <v>254</v>
      </c>
      <c r="C122" s="48">
        <f>'[7]2019-2'!$Q$40</f>
        <v>749.99981125492673</v>
      </c>
      <c r="D122" s="47">
        <f t="shared" si="5"/>
        <v>149.99996225098536</v>
      </c>
      <c r="E122" s="36">
        <f t="shared" si="16"/>
        <v>899.99977350591212</v>
      </c>
      <c r="F122" s="52">
        <f t="shared" si="17"/>
        <v>10160</v>
      </c>
      <c r="G122" s="37" t="s">
        <v>56</v>
      </c>
      <c r="H122" s="34" t="s">
        <v>57</v>
      </c>
      <c r="I122" s="38">
        <v>2428</v>
      </c>
      <c r="J122" s="34" t="s">
        <v>400</v>
      </c>
      <c r="K122" s="38">
        <v>9910160037</v>
      </c>
      <c r="L122" s="39" t="s">
        <v>71</v>
      </c>
      <c r="M122" s="24">
        <f>E122/'[2]2015'!E110-1</f>
        <v>-0.38144484977889115</v>
      </c>
      <c r="N122" s="5" t="b">
        <f>B122='[2]2015'!B110</f>
        <v>0</v>
      </c>
      <c r="O122" s="70" t="b">
        <f>B122='[8]01.07.2014'!B113</f>
        <v>0</v>
      </c>
      <c r="P122" s="23">
        <f>E122*100/'[3]2015'!E110</f>
        <v>61.855515022110893</v>
      </c>
    </row>
    <row r="123" spans="1:16" ht="94.5" x14ac:dyDescent="0.25">
      <c r="A123" s="33">
        <f t="shared" si="15"/>
        <v>111</v>
      </c>
      <c r="B123" s="34" t="s">
        <v>359</v>
      </c>
      <c r="C123" s="48">
        <f>'[7]2019-2'!$Q$41</f>
        <v>791.66581866179013</v>
      </c>
      <c r="D123" s="47">
        <f t="shared" si="5"/>
        <v>158.33316373235803</v>
      </c>
      <c r="E123" s="36">
        <f t="shared" si="16"/>
        <v>949.99898239414813</v>
      </c>
      <c r="F123" s="52">
        <f t="shared" si="17"/>
        <v>10161</v>
      </c>
      <c r="G123" s="37" t="s">
        <v>56</v>
      </c>
      <c r="H123" s="34" t="s">
        <v>57</v>
      </c>
      <c r="I123" s="38">
        <v>2428</v>
      </c>
      <c r="J123" s="34" t="s">
        <v>400</v>
      </c>
      <c r="K123" s="38">
        <v>9910160038</v>
      </c>
      <c r="L123" s="39" t="s">
        <v>71</v>
      </c>
      <c r="M123" s="24">
        <f>E123/'[2]2015'!E111-1</f>
        <v>-0.4182488426080847</v>
      </c>
      <c r="N123" s="5" t="b">
        <f>B123='[2]2015'!B111</f>
        <v>0</v>
      </c>
      <c r="O123" s="70" t="b">
        <f>B123='[8]01.07.2014'!B114</f>
        <v>0</v>
      </c>
      <c r="P123" s="23">
        <f>E123*100/'[3]2015'!E111</f>
        <v>58.175115739191533</v>
      </c>
    </row>
    <row r="124" spans="1:16" ht="94.5" x14ac:dyDescent="0.25">
      <c r="A124" s="33">
        <f t="shared" si="15"/>
        <v>112</v>
      </c>
      <c r="B124" s="34" t="s">
        <v>324</v>
      </c>
      <c r="C124" s="48">
        <f>'[7]2019-2'!$Q$42</f>
        <v>583.33205885730672</v>
      </c>
      <c r="D124" s="47">
        <f t="shared" si="5"/>
        <v>116.66641177146136</v>
      </c>
      <c r="E124" s="36">
        <f t="shared" si="16"/>
        <v>699.99847062876802</v>
      </c>
      <c r="F124" s="52">
        <f t="shared" si="17"/>
        <v>10162</v>
      </c>
      <c r="G124" s="37" t="s">
        <v>56</v>
      </c>
      <c r="H124" s="34" t="s">
        <v>57</v>
      </c>
      <c r="I124" s="38">
        <v>2428</v>
      </c>
      <c r="J124" s="34" t="s">
        <v>400</v>
      </c>
      <c r="K124" s="38">
        <v>9910160039</v>
      </c>
      <c r="L124" s="40" t="s">
        <v>69</v>
      </c>
      <c r="M124" s="24">
        <f>E124/'[2]2015'!E112-1</f>
        <v>-0.53550211811539183</v>
      </c>
      <c r="N124" s="5" t="b">
        <f>B124='[2]2015'!B112</f>
        <v>0</v>
      </c>
      <c r="O124" s="70" t="b">
        <f>B124='[8]01.07.2014'!B115</f>
        <v>0</v>
      </c>
      <c r="P124" s="23">
        <f>E124*100/'[3]2015'!E112</f>
        <v>46.449788188460822</v>
      </c>
    </row>
    <row r="125" spans="1:16" ht="94.5" x14ac:dyDescent="0.25">
      <c r="A125" s="33">
        <f t="shared" si="15"/>
        <v>113</v>
      </c>
      <c r="B125" s="34" t="s">
        <v>255</v>
      </c>
      <c r="C125" s="48">
        <f>'[7]2019-2'!$Q$43</f>
        <v>583.33444660972862</v>
      </c>
      <c r="D125" s="47">
        <f t="shared" si="5"/>
        <v>116.66688932194573</v>
      </c>
      <c r="E125" s="36">
        <f t="shared" si="16"/>
        <v>700.00133593167436</v>
      </c>
      <c r="F125" s="52">
        <f t="shared" si="17"/>
        <v>10163</v>
      </c>
      <c r="G125" s="37" t="s">
        <v>56</v>
      </c>
      <c r="H125" s="34" t="s">
        <v>57</v>
      </c>
      <c r="I125" s="38">
        <v>2428</v>
      </c>
      <c r="J125" s="34" t="s">
        <v>400</v>
      </c>
      <c r="K125" s="38">
        <v>9910160040</v>
      </c>
      <c r="L125" s="39" t="s">
        <v>71</v>
      </c>
      <c r="M125" s="24">
        <f>E125/'[2]2015'!E113-1</f>
        <v>-0.55470624039590288</v>
      </c>
      <c r="N125" s="5" t="b">
        <f>B125='[2]2015'!B113</f>
        <v>0</v>
      </c>
      <c r="O125" s="70" t="b">
        <f>B125='[8]01.07.2014'!B116</f>
        <v>0</v>
      </c>
      <c r="P125" s="23">
        <f>E125*100/'[3]2015'!E113</f>
        <v>44.529375960409709</v>
      </c>
    </row>
    <row r="126" spans="1:16" ht="94.5" x14ac:dyDescent="0.25">
      <c r="A126" s="33">
        <f t="shared" si="15"/>
        <v>114</v>
      </c>
      <c r="B126" s="34" t="s">
        <v>256</v>
      </c>
      <c r="C126" s="48">
        <f>'[7]2019-2'!$Q$44</f>
        <v>1166.6703461408511</v>
      </c>
      <c r="D126" s="47">
        <f t="shared" si="5"/>
        <v>233.33406922817022</v>
      </c>
      <c r="E126" s="36">
        <f t="shared" si="16"/>
        <v>1400.0044153690212</v>
      </c>
      <c r="F126" s="52">
        <f t="shared" si="17"/>
        <v>10164</v>
      </c>
      <c r="G126" s="37" t="s">
        <v>56</v>
      </c>
      <c r="H126" s="34" t="s">
        <v>57</v>
      </c>
      <c r="I126" s="38">
        <v>2428</v>
      </c>
      <c r="J126" s="34" t="s">
        <v>400</v>
      </c>
      <c r="K126" s="38">
        <v>9910160041</v>
      </c>
      <c r="L126" s="39" t="s">
        <v>71</v>
      </c>
      <c r="M126" s="24">
        <f>E126/'[2]2015'!E114-1</f>
        <v>-0.45945784203514151</v>
      </c>
      <c r="N126" s="5" t="b">
        <f>B126='[2]2015'!B114</f>
        <v>0</v>
      </c>
      <c r="O126" s="70" t="b">
        <f>B126='[8]01.07.2014'!B117</f>
        <v>0</v>
      </c>
      <c r="P126" s="23">
        <f>E126*100/'[3]2015'!E114</f>
        <v>54.054215796485849</v>
      </c>
    </row>
    <row r="127" spans="1:16" ht="94.5" x14ac:dyDescent="0.25">
      <c r="A127" s="33">
        <f t="shared" si="15"/>
        <v>115</v>
      </c>
      <c r="B127" s="34" t="s">
        <v>257</v>
      </c>
      <c r="C127" s="48">
        <f>'[7]2019-2'!$Q$45</f>
        <v>1166.669257809164</v>
      </c>
      <c r="D127" s="47">
        <f t="shared" si="5"/>
        <v>233.33385156183283</v>
      </c>
      <c r="E127" s="36">
        <f t="shared" si="16"/>
        <v>1400.0031093709968</v>
      </c>
      <c r="F127" s="52">
        <f t="shared" si="17"/>
        <v>10165</v>
      </c>
      <c r="G127" s="37" t="s">
        <v>56</v>
      </c>
      <c r="H127" s="34" t="s">
        <v>57</v>
      </c>
      <c r="I127" s="38">
        <v>2428</v>
      </c>
      <c r="J127" s="34" t="s">
        <v>400</v>
      </c>
      <c r="K127" s="38">
        <v>9910160042</v>
      </c>
      <c r="L127" s="39" t="s">
        <v>71</v>
      </c>
      <c r="M127" s="24">
        <f>E127/'[2]2015'!E115-1</f>
        <v>-0.44598226199498536</v>
      </c>
      <c r="N127" s="5" t="b">
        <f>B127='[2]2015'!B115</f>
        <v>0</v>
      </c>
      <c r="O127" s="70" t="b">
        <f>B127='[8]01.07.2014'!B118</f>
        <v>0</v>
      </c>
      <c r="P127" s="23">
        <f>E127*100/'[3]2015'!E115</f>
        <v>55.401773800501473</v>
      </c>
    </row>
    <row r="128" spans="1:16" ht="47.25" hidden="1" customHeight="1" x14ac:dyDescent="0.25">
      <c r="A128" s="33">
        <f t="shared" si="15"/>
        <v>116</v>
      </c>
      <c r="B128" s="34" t="s">
        <v>258</v>
      </c>
      <c r="C128" s="48"/>
      <c r="D128" s="47">
        <f t="shared" si="5"/>
        <v>0</v>
      </c>
      <c r="E128" s="36">
        <f t="shared" si="16"/>
        <v>0</v>
      </c>
      <c r="F128" s="52">
        <f t="shared" si="17"/>
        <v>10166</v>
      </c>
      <c r="G128" s="37" t="s">
        <v>56</v>
      </c>
      <c r="H128" s="34" t="s">
        <v>57</v>
      </c>
      <c r="I128" s="38">
        <v>2428</v>
      </c>
      <c r="J128" s="34" t="s">
        <v>400</v>
      </c>
      <c r="K128" s="38">
        <v>9910160043</v>
      </c>
      <c r="L128" s="39" t="s">
        <v>71</v>
      </c>
      <c r="M128" s="24">
        <f>E128/'[2]2015'!E116-1</f>
        <v>-1</v>
      </c>
      <c r="N128" s="5" t="b">
        <f>B128='[2]2015'!B116</f>
        <v>0</v>
      </c>
      <c r="O128" s="70" t="b">
        <f>B128='[8]01.07.2014'!B119</f>
        <v>0</v>
      </c>
      <c r="P128" s="23">
        <f>E128*100/'[3]2015'!E116</f>
        <v>0</v>
      </c>
    </row>
    <row r="129" spans="1:16" ht="94.5" x14ac:dyDescent="0.25">
      <c r="A129" s="33">
        <f>A128+1</f>
        <v>117</v>
      </c>
      <c r="B129" s="34" t="s">
        <v>259</v>
      </c>
      <c r="C129" s="48">
        <f>'[7]2019-2'!$Q$46</f>
        <v>916.66614769860189</v>
      </c>
      <c r="D129" s="47">
        <f t="shared" si="5"/>
        <v>183.33322953972038</v>
      </c>
      <c r="E129" s="36">
        <f t="shared" si="16"/>
        <v>1099.9993772383223</v>
      </c>
      <c r="F129" s="52">
        <f>F128+1</f>
        <v>10167</v>
      </c>
      <c r="G129" s="37" t="s">
        <v>56</v>
      </c>
      <c r="H129" s="34" t="s">
        <v>57</v>
      </c>
      <c r="I129" s="38">
        <v>2428</v>
      </c>
      <c r="J129" s="34" t="s">
        <v>400</v>
      </c>
      <c r="K129" s="38">
        <v>9910160044</v>
      </c>
      <c r="L129" s="39" t="s">
        <v>71</v>
      </c>
      <c r="M129" s="24">
        <f>E129/'[2]2015'!E117-1</f>
        <v>-0.32349338745572354</v>
      </c>
      <c r="N129" s="5" t="b">
        <f>B129='[2]2015'!B117</f>
        <v>0</v>
      </c>
      <c r="O129" s="70" t="b">
        <f>B129='[8]01.07.2014'!B120</f>
        <v>0</v>
      </c>
      <c r="P129" s="23">
        <f>E129*100/'[3]2015'!E117</f>
        <v>67.650661254427661</v>
      </c>
    </row>
    <row r="130" spans="1:16" ht="94.5" x14ac:dyDescent="0.25">
      <c r="A130" s="33">
        <f t="shared" si="15"/>
        <v>118</v>
      </c>
      <c r="B130" s="34" t="s">
        <v>361</v>
      </c>
      <c r="C130" s="48">
        <f>'[7]2019-2'!$Q$47</f>
        <v>916.66464282835102</v>
      </c>
      <c r="D130" s="47">
        <f t="shared" si="5"/>
        <v>183.33292856567022</v>
      </c>
      <c r="E130" s="36">
        <f t="shared" si="16"/>
        <v>1099.9975713940212</v>
      </c>
      <c r="F130" s="52">
        <f t="shared" si="17"/>
        <v>10168</v>
      </c>
      <c r="G130" s="37" t="s">
        <v>56</v>
      </c>
      <c r="H130" s="34" t="s">
        <v>57</v>
      </c>
      <c r="I130" s="38">
        <v>2428</v>
      </c>
      <c r="J130" s="34" t="s">
        <v>400</v>
      </c>
      <c r="K130" s="38">
        <v>9910160045</v>
      </c>
      <c r="L130" s="39" t="s">
        <v>71</v>
      </c>
      <c r="M130" s="24">
        <f>E130/'[2]2015'!E118-1</f>
        <v>-0.51133040946748309</v>
      </c>
      <c r="N130" s="5" t="b">
        <f>B130='[2]2015'!B118</f>
        <v>0</v>
      </c>
      <c r="O130" s="70" t="b">
        <f>B130='[8]01.07.2014'!B121</f>
        <v>0</v>
      </c>
      <c r="P130" s="23">
        <f>E130*100/'[3]2015'!E118</f>
        <v>48.866959053251684</v>
      </c>
    </row>
    <row r="131" spans="1:16" ht="94.5" x14ac:dyDescent="0.25">
      <c r="A131" s="33">
        <f t="shared" si="15"/>
        <v>119</v>
      </c>
      <c r="B131" s="34" t="s">
        <v>260</v>
      </c>
      <c r="C131" s="48">
        <f>'[7]2019-2'!$Q$48</f>
        <v>1166.6659692024011</v>
      </c>
      <c r="D131" s="47">
        <f t="shared" si="5"/>
        <v>233.33319384048025</v>
      </c>
      <c r="E131" s="36">
        <f t="shared" si="16"/>
        <v>1399.9991630428813</v>
      </c>
      <c r="F131" s="52">
        <f t="shared" si="17"/>
        <v>10169</v>
      </c>
      <c r="G131" s="37" t="s">
        <v>56</v>
      </c>
      <c r="H131" s="34" t="s">
        <v>57</v>
      </c>
      <c r="I131" s="38">
        <v>2428</v>
      </c>
      <c r="J131" s="34" t="s">
        <v>400</v>
      </c>
      <c r="K131" s="38">
        <v>9910160046</v>
      </c>
      <c r="L131" s="39" t="s">
        <v>71</v>
      </c>
      <c r="M131" s="24">
        <f>E131/'[2]2015'!E119-1</f>
        <v>-0.40753245043927822</v>
      </c>
      <c r="N131" s="5" t="b">
        <f>B131='[2]2015'!B119</f>
        <v>0</v>
      </c>
      <c r="O131" s="70" t="b">
        <f>B131='[8]01.07.2014'!B122</f>
        <v>0</v>
      </c>
      <c r="P131" s="23">
        <f>E131*100/'[3]2015'!E119</f>
        <v>59.246754956072188</v>
      </c>
    </row>
    <row r="132" spans="1:16" ht="94.5" x14ac:dyDescent="0.25">
      <c r="A132" s="33">
        <f t="shared" si="15"/>
        <v>120</v>
      </c>
      <c r="B132" s="34" t="s">
        <v>261</v>
      </c>
      <c r="C132" s="48">
        <f>'[7]2019-2'!$Q$49</f>
        <v>1166.6669931393312</v>
      </c>
      <c r="D132" s="47">
        <f t="shared" si="5"/>
        <v>233.33339862786625</v>
      </c>
      <c r="E132" s="36">
        <f t="shared" si="16"/>
        <v>1400.0003917671975</v>
      </c>
      <c r="F132" s="52">
        <f t="shared" si="17"/>
        <v>10170</v>
      </c>
      <c r="G132" s="37" t="s">
        <v>56</v>
      </c>
      <c r="H132" s="34" t="s">
        <v>57</v>
      </c>
      <c r="I132" s="38">
        <v>2428</v>
      </c>
      <c r="J132" s="34" t="s">
        <v>400</v>
      </c>
      <c r="K132" s="38">
        <v>9910160047</v>
      </c>
      <c r="L132" s="39" t="s">
        <v>71</v>
      </c>
      <c r="M132" s="24">
        <f>E132/'[2]2015'!E120-1</f>
        <v>-0.31203873163185103</v>
      </c>
      <c r="N132" s="5" t="b">
        <f>B132='[2]2015'!B120</f>
        <v>0</v>
      </c>
      <c r="O132" s="70" t="b">
        <f>B132='[8]01.07.2014'!B123</f>
        <v>0</v>
      </c>
      <c r="P132" s="23">
        <f>E132*100/'[3]2015'!E120</f>
        <v>68.796126836814906</v>
      </c>
    </row>
    <row r="133" spans="1:16" ht="94.5" x14ac:dyDescent="0.25">
      <c r="A133" s="33">
        <f t="shared" si="15"/>
        <v>121</v>
      </c>
      <c r="B133" s="34" t="s">
        <v>404</v>
      </c>
      <c r="C133" s="48">
        <f>'[7]2019-2'!$Q$50</f>
        <v>1083.3333931393313</v>
      </c>
      <c r="D133" s="47">
        <f t="shared" ref="D133" si="18">C133*0.2</f>
        <v>216.66667862786628</v>
      </c>
      <c r="E133" s="36">
        <f t="shared" ref="E133" si="19">D133+C133</f>
        <v>1300.0000717671976</v>
      </c>
      <c r="F133" s="52">
        <v>15297</v>
      </c>
      <c r="G133" s="37" t="s">
        <v>56</v>
      </c>
      <c r="H133" s="34" t="s">
        <v>57</v>
      </c>
      <c r="I133" s="38">
        <v>2428</v>
      </c>
      <c r="J133" s="34" t="s">
        <v>400</v>
      </c>
      <c r="K133" s="38">
        <v>9910150025</v>
      </c>
      <c r="L133" s="39"/>
      <c r="M133" s="24"/>
      <c r="N133" s="5"/>
      <c r="P133" s="23"/>
    </row>
    <row r="134" spans="1:16" ht="94.5" x14ac:dyDescent="0.25">
      <c r="A134" s="33">
        <f>A133+1</f>
        <v>122</v>
      </c>
      <c r="B134" s="34" t="s">
        <v>262</v>
      </c>
      <c r="C134" s="48">
        <f>'[7]2019-2'!$Q$52</f>
        <v>2499.9966770608507</v>
      </c>
      <c r="D134" s="47">
        <f t="shared" si="5"/>
        <v>499.99933541217018</v>
      </c>
      <c r="E134" s="36">
        <f t="shared" si="16"/>
        <v>2999.996012473021</v>
      </c>
      <c r="F134" s="52">
        <f>F132+1</f>
        <v>10171</v>
      </c>
      <c r="G134" s="37" t="s">
        <v>56</v>
      </c>
      <c r="H134" s="34" t="s">
        <v>57</v>
      </c>
      <c r="I134" s="38">
        <v>2428</v>
      </c>
      <c r="J134" s="34" t="s">
        <v>400</v>
      </c>
      <c r="K134" s="38">
        <v>9910160048</v>
      </c>
      <c r="L134" s="39" t="s">
        <v>71</v>
      </c>
      <c r="M134" s="24">
        <f>E134/'[2]2015'!E121-1</f>
        <v>0.20047849689486519</v>
      </c>
      <c r="N134" s="5" t="b">
        <f>B134='[2]2015'!B121</f>
        <v>0</v>
      </c>
      <c r="O134" s="70" t="b">
        <f>B134='[8]01.07.2014'!B124</f>
        <v>0</v>
      </c>
      <c r="P134" s="23">
        <f>E134*100/'[3]2015'!E121</f>
        <v>120.04784968948653</v>
      </c>
    </row>
    <row r="135" spans="1:16" ht="94.5" x14ac:dyDescent="0.25">
      <c r="A135" s="33">
        <f t="shared" si="15"/>
        <v>123</v>
      </c>
      <c r="B135" s="34" t="s">
        <v>263</v>
      </c>
      <c r="C135" s="48">
        <f>'[7]2019-2'!$Q$53</f>
        <v>2949.9972810056547</v>
      </c>
      <c r="D135" s="47">
        <f t="shared" si="5"/>
        <v>589.99945620113101</v>
      </c>
      <c r="E135" s="36">
        <f t="shared" si="16"/>
        <v>3539.9967372067858</v>
      </c>
      <c r="F135" s="52">
        <f t="shared" si="17"/>
        <v>10172</v>
      </c>
      <c r="G135" s="37" t="s">
        <v>56</v>
      </c>
      <c r="H135" s="34" t="s">
        <v>57</v>
      </c>
      <c r="I135" s="38">
        <v>2428</v>
      </c>
      <c r="J135" s="34" t="s">
        <v>400</v>
      </c>
      <c r="K135" s="38">
        <v>9910160049</v>
      </c>
      <c r="L135" s="39" t="s">
        <v>71</v>
      </c>
      <c r="M135" s="24">
        <f>E135/'[2]2015'!E122-1</f>
        <v>9.0236290145666809E-2</v>
      </c>
      <c r="N135" s="5" t="b">
        <f>B135='[2]2015'!B122</f>
        <v>0</v>
      </c>
      <c r="O135" s="70" t="b">
        <f>B135='[8]01.07.2014'!B125</f>
        <v>0</v>
      </c>
      <c r="P135" s="23">
        <f>E135*100/'[3]2015'!E122</f>
        <v>109.02362901456668</v>
      </c>
    </row>
    <row r="136" spans="1:16" ht="94.5" x14ac:dyDescent="0.25">
      <c r="A136" s="33">
        <f t="shared" si="15"/>
        <v>124</v>
      </c>
      <c r="B136" s="34" t="s">
        <v>264</v>
      </c>
      <c r="C136" s="48">
        <f>'[7]2019-2'!$Q$54</f>
        <v>2499.9997674270721</v>
      </c>
      <c r="D136" s="47">
        <f t="shared" si="5"/>
        <v>499.99995348541444</v>
      </c>
      <c r="E136" s="36">
        <f t="shared" si="16"/>
        <v>2999.9997209124867</v>
      </c>
      <c r="F136" s="52">
        <f t="shared" si="17"/>
        <v>10173</v>
      </c>
      <c r="G136" s="37" t="s">
        <v>56</v>
      </c>
      <c r="H136" s="34" t="s">
        <v>57</v>
      </c>
      <c r="I136" s="38">
        <v>2428</v>
      </c>
      <c r="J136" s="34" t="s">
        <v>400</v>
      </c>
      <c r="K136" s="38">
        <v>9910160050</v>
      </c>
      <c r="L136" s="39" t="s">
        <v>71</v>
      </c>
      <c r="M136" s="24">
        <f>E136/'[2]2015'!E123-1</f>
        <v>0.30151629127758017</v>
      </c>
      <c r="N136" s="5" t="b">
        <f>B136='[2]2015'!B123</f>
        <v>0</v>
      </c>
      <c r="O136" s="70" t="b">
        <f>B136='[8]01.07.2014'!B126</f>
        <v>0</v>
      </c>
      <c r="P136" s="23">
        <f>E136*100/'[3]2015'!E123</f>
        <v>130.15162912775801</v>
      </c>
    </row>
    <row r="137" spans="1:16" ht="94.5" x14ac:dyDescent="0.25">
      <c r="A137" s="33">
        <f t="shared" si="15"/>
        <v>125</v>
      </c>
      <c r="B137" s="34" t="s">
        <v>265</v>
      </c>
      <c r="C137" s="48">
        <f>'[7]2019-2'!$Q$56</f>
        <v>1000.0036589541642</v>
      </c>
      <c r="D137" s="47">
        <f t="shared" si="5"/>
        <v>200.00073179083284</v>
      </c>
      <c r="E137" s="36">
        <f t="shared" si="16"/>
        <v>1200.004390744997</v>
      </c>
      <c r="F137" s="52">
        <f t="shared" si="17"/>
        <v>10174</v>
      </c>
      <c r="G137" s="37" t="s">
        <v>56</v>
      </c>
      <c r="H137" s="34" t="s">
        <v>57</v>
      </c>
      <c r="I137" s="38">
        <v>2428</v>
      </c>
      <c r="J137" s="34" t="s">
        <v>400</v>
      </c>
      <c r="K137" s="38">
        <v>9910160051</v>
      </c>
      <c r="L137" s="39" t="s">
        <v>71</v>
      </c>
      <c r="M137" s="24">
        <f>E137/'[2]2015'!E124-1</f>
        <v>-0.55240436225591094</v>
      </c>
      <c r="N137" s="5" t="b">
        <f>B137='[2]2015'!B124</f>
        <v>0</v>
      </c>
      <c r="O137" s="70" t="b">
        <f>B137='[8]01.07.2014'!B127</f>
        <v>0</v>
      </c>
      <c r="P137" s="23">
        <f>E137*100/'[3]2015'!E124</f>
        <v>44.759563774408903</v>
      </c>
    </row>
    <row r="138" spans="1:16" ht="94.5" x14ac:dyDescent="0.25">
      <c r="A138" s="33">
        <f t="shared" si="15"/>
        <v>126</v>
      </c>
      <c r="B138" s="34" t="s">
        <v>266</v>
      </c>
      <c r="C138" s="48">
        <f>'[7]2019-2'!$Q$57</f>
        <v>999.99758207359673</v>
      </c>
      <c r="D138" s="47">
        <f t="shared" si="5"/>
        <v>199.99951641471935</v>
      </c>
      <c r="E138" s="36">
        <f t="shared" si="16"/>
        <v>1199.9970984883162</v>
      </c>
      <c r="F138" s="52">
        <f t="shared" si="17"/>
        <v>10175</v>
      </c>
      <c r="G138" s="37" t="s">
        <v>56</v>
      </c>
      <c r="H138" s="34" t="s">
        <v>57</v>
      </c>
      <c r="I138" s="38">
        <v>2428</v>
      </c>
      <c r="J138" s="34" t="s">
        <v>400</v>
      </c>
      <c r="K138" s="38">
        <v>9910160052</v>
      </c>
      <c r="L138" s="39" t="s">
        <v>71</v>
      </c>
      <c r="M138" s="24">
        <f>E138/'[2]2015'!E125-1</f>
        <v>-0.62417869053657538</v>
      </c>
      <c r="N138" s="5" t="b">
        <f>B138='[2]2015'!B125</f>
        <v>0</v>
      </c>
      <c r="O138" s="70" t="b">
        <f>B138='[8]01.07.2014'!B128</f>
        <v>0</v>
      </c>
      <c r="P138" s="23">
        <f>E138*100/'[3]2015'!E125</f>
        <v>37.582130946342467</v>
      </c>
    </row>
    <row r="139" spans="1:16" ht="94.5" x14ac:dyDescent="0.25">
      <c r="A139" s="33">
        <f t="shared" si="15"/>
        <v>127</v>
      </c>
      <c r="B139" s="34" t="s">
        <v>267</v>
      </c>
      <c r="C139" s="48">
        <f>'[7]2019-2'!$Q$58</f>
        <v>999.99700028218842</v>
      </c>
      <c r="D139" s="47">
        <f t="shared" si="5"/>
        <v>199.99940005643771</v>
      </c>
      <c r="E139" s="36">
        <f>D139+C139</f>
        <v>1199.9964003386262</v>
      </c>
      <c r="F139" s="52">
        <f t="shared" si="17"/>
        <v>10176</v>
      </c>
      <c r="G139" s="37" t="s">
        <v>56</v>
      </c>
      <c r="H139" s="34" t="s">
        <v>57</v>
      </c>
      <c r="I139" s="38">
        <v>2428</v>
      </c>
      <c r="J139" s="34" t="s">
        <v>400</v>
      </c>
      <c r="K139" s="38">
        <v>9910160134</v>
      </c>
      <c r="L139" s="39" t="s">
        <v>71</v>
      </c>
      <c r="M139" s="24">
        <f>E139/'[2]2015'!E126-1</f>
        <v>-0.51613037602287126</v>
      </c>
      <c r="N139" s="5" t="b">
        <f>B139='[2]2015'!B126</f>
        <v>0</v>
      </c>
      <c r="O139" s="70" t="b">
        <f>B139='[8]01.07.2014'!B129</f>
        <v>0</v>
      </c>
      <c r="P139" s="23">
        <f>E139*100/'[3]2015'!E126</f>
        <v>48.386962397712878</v>
      </c>
    </row>
    <row r="140" spans="1:16" ht="94.5" x14ac:dyDescent="0.25">
      <c r="A140" s="33">
        <f t="shared" si="15"/>
        <v>128</v>
      </c>
      <c r="B140" s="34" t="s">
        <v>325</v>
      </c>
      <c r="C140" s="48">
        <f>'[7]2019-2'!$Q$60</f>
        <v>1666.6657024651922</v>
      </c>
      <c r="D140" s="47">
        <f t="shared" si="5"/>
        <v>333.33314049303846</v>
      </c>
      <c r="E140" s="36">
        <f t="shared" si="16"/>
        <v>1999.9988429582306</v>
      </c>
      <c r="F140" s="52">
        <f t="shared" si="17"/>
        <v>10177</v>
      </c>
      <c r="G140" s="37" t="s">
        <v>56</v>
      </c>
      <c r="H140" s="34" t="s">
        <v>57</v>
      </c>
      <c r="I140" s="38">
        <v>2428</v>
      </c>
      <c r="J140" s="34" t="s">
        <v>400</v>
      </c>
      <c r="K140" s="38">
        <v>9910160053</v>
      </c>
      <c r="L140" s="39" t="s">
        <v>71</v>
      </c>
      <c r="M140" s="24">
        <f>E140/'[2]2015'!E127-1</f>
        <v>0.20992007200777918</v>
      </c>
      <c r="N140" s="5" t="b">
        <f>B140='[2]2015'!B127</f>
        <v>0</v>
      </c>
      <c r="O140" s="70" t="b">
        <f>B140='[8]01.07.2014'!B130</f>
        <v>0</v>
      </c>
      <c r="P140" s="23">
        <f>E140*100/'[3]2015'!E127</f>
        <v>120.99200720077792</v>
      </c>
    </row>
    <row r="141" spans="1:16" ht="94.5" x14ac:dyDescent="0.25">
      <c r="A141" s="33">
        <f t="shared" si="15"/>
        <v>129</v>
      </c>
      <c r="B141" s="34" t="s">
        <v>268</v>
      </c>
      <c r="C141" s="48">
        <f>'[7]2019-2'!$Q$61</f>
        <v>1666.670475434164</v>
      </c>
      <c r="D141" s="47">
        <f t="shared" si="5"/>
        <v>333.3340950868328</v>
      </c>
      <c r="E141" s="36">
        <f t="shared" si="16"/>
        <v>2000.0045705209968</v>
      </c>
      <c r="F141" s="52">
        <f t="shared" si="17"/>
        <v>10178</v>
      </c>
      <c r="G141" s="37" t="s">
        <v>56</v>
      </c>
      <c r="H141" s="34" t="s">
        <v>57</v>
      </c>
      <c r="I141" s="38">
        <v>2428</v>
      </c>
      <c r="J141" s="34" t="s">
        <v>400</v>
      </c>
      <c r="K141" s="38">
        <v>9910160054</v>
      </c>
      <c r="L141" s="39" t="s">
        <v>71</v>
      </c>
      <c r="M141" s="24">
        <f>E141/'[2]2015'!E128-1</f>
        <v>-0.20948435947786692</v>
      </c>
      <c r="N141" s="5" t="b">
        <f>B141='[2]2015'!B128</f>
        <v>0</v>
      </c>
      <c r="O141" s="70" t="b">
        <f>B141='[8]01.07.2014'!B131</f>
        <v>0</v>
      </c>
      <c r="P141" s="23">
        <f>E141*100/'[3]2015'!E128</f>
        <v>79.051564052213322</v>
      </c>
    </row>
    <row r="142" spans="1:16" ht="94.5" x14ac:dyDescent="0.25">
      <c r="A142" s="33">
        <f t="shared" si="15"/>
        <v>130</v>
      </c>
      <c r="B142" s="34" t="s">
        <v>405</v>
      </c>
      <c r="C142" s="48">
        <f>'[7]2019-2'!$Q$62</f>
        <v>1666.670475434164</v>
      </c>
      <c r="D142" s="47">
        <f t="shared" ref="D142" si="20">C142*0.2</f>
        <v>333.3340950868328</v>
      </c>
      <c r="E142" s="36">
        <f t="shared" ref="E142" si="21">D142+C142</f>
        <v>2000.0045705209968</v>
      </c>
      <c r="F142" s="52">
        <v>15298</v>
      </c>
      <c r="G142" s="37" t="s">
        <v>56</v>
      </c>
      <c r="H142" s="34" t="s">
        <v>57</v>
      </c>
      <c r="I142" s="38">
        <v>2428</v>
      </c>
      <c r="J142" s="34" t="s">
        <v>400</v>
      </c>
      <c r="K142" s="38">
        <v>9910150026</v>
      </c>
      <c r="L142" s="39"/>
      <c r="M142" s="24"/>
      <c r="N142" s="5"/>
      <c r="P142" s="23"/>
    </row>
    <row r="143" spans="1:16" ht="94.5" x14ac:dyDescent="0.25">
      <c r="A143" s="33">
        <f t="shared" si="15"/>
        <v>131</v>
      </c>
      <c r="B143" s="34" t="s">
        <v>269</v>
      </c>
      <c r="C143" s="48">
        <f>'[7]2019-2'!$Q$65</f>
        <v>1249.9985405946886</v>
      </c>
      <c r="D143" s="47">
        <f t="shared" si="5"/>
        <v>249.99970811893775</v>
      </c>
      <c r="E143" s="36">
        <f t="shared" si="16"/>
        <v>1499.9982487136263</v>
      </c>
      <c r="F143" s="52">
        <f>F141+1</f>
        <v>10179</v>
      </c>
      <c r="G143" s="37" t="s">
        <v>56</v>
      </c>
      <c r="H143" s="34" t="s">
        <v>57</v>
      </c>
      <c r="I143" s="38">
        <v>2428</v>
      </c>
      <c r="J143" s="34" t="s">
        <v>400</v>
      </c>
      <c r="K143" s="38">
        <v>9910160058</v>
      </c>
      <c r="L143" s="39" t="s">
        <v>71</v>
      </c>
      <c r="M143" s="24">
        <f>E143/'[2]2015'!E129-1</f>
        <v>0.50000229708583954</v>
      </c>
      <c r="N143" s="5" t="b">
        <f>B143='[2]2015'!B129</f>
        <v>0</v>
      </c>
      <c r="O143" s="70" t="b">
        <f>B143='[8]01.07.2014'!B132</f>
        <v>0</v>
      </c>
      <c r="P143" s="23">
        <f>E143*100/'[3]2015'!E129</f>
        <v>150.00022970858396</v>
      </c>
    </row>
    <row r="144" spans="1:16" ht="94.5" x14ac:dyDescent="0.25">
      <c r="A144" s="33">
        <f t="shared" si="15"/>
        <v>132</v>
      </c>
      <c r="B144" s="34" t="s">
        <v>270</v>
      </c>
      <c r="C144" s="48">
        <f>'[7]2019-2'!$Q$66</f>
        <v>1666.6655918446886</v>
      </c>
      <c r="D144" s="47">
        <f t="shared" si="5"/>
        <v>333.33311836893773</v>
      </c>
      <c r="E144" s="36">
        <f t="shared" si="16"/>
        <v>1999.9987102136263</v>
      </c>
      <c r="F144" s="52">
        <f t="shared" si="17"/>
        <v>10180</v>
      </c>
      <c r="G144" s="37" t="s">
        <v>56</v>
      </c>
      <c r="H144" s="34" t="s">
        <v>57</v>
      </c>
      <c r="I144" s="38">
        <v>2428</v>
      </c>
      <c r="J144" s="34" t="s">
        <v>400</v>
      </c>
      <c r="K144" s="38">
        <v>9910160059</v>
      </c>
      <c r="L144" s="39" t="s">
        <v>71</v>
      </c>
      <c r="M144" s="24">
        <f>E144/'[2]2015'!E130-1</f>
        <v>0.61812548491959629</v>
      </c>
      <c r="N144" s="5" t="b">
        <f>B144='[2]2015'!B130</f>
        <v>0</v>
      </c>
      <c r="O144" s="70" t="b">
        <f>B144='[8]01.07.2014'!B133</f>
        <v>0</v>
      </c>
      <c r="P144" s="23">
        <f>E144*100/'[3]2015'!E130</f>
        <v>161.81254849195963</v>
      </c>
    </row>
    <row r="145" spans="1:16" ht="94.5" x14ac:dyDescent="0.25">
      <c r="A145" s="33">
        <f t="shared" si="15"/>
        <v>133</v>
      </c>
      <c r="B145" s="34" t="s">
        <v>271</v>
      </c>
      <c r="C145" s="48">
        <f>'[7]2019-2'!$Q$67</f>
        <v>1666.6654291610514</v>
      </c>
      <c r="D145" s="47">
        <f t="shared" si="5"/>
        <v>333.33308583221032</v>
      </c>
      <c r="E145" s="36">
        <f t="shared" si="16"/>
        <v>1999.9985149932618</v>
      </c>
      <c r="F145" s="52">
        <f t="shared" si="17"/>
        <v>10181</v>
      </c>
      <c r="G145" s="37" t="s">
        <v>56</v>
      </c>
      <c r="H145" s="34" t="s">
        <v>57</v>
      </c>
      <c r="I145" s="38">
        <v>2428</v>
      </c>
      <c r="J145" s="34" t="s">
        <v>400</v>
      </c>
      <c r="K145" s="38">
        <v>9910160060</v>
      </c>
      <c r="L145" s="39" t="s">
        <v>71</v>
      </c>
      <c r="M145" s="24">
        <f>E145/'[2]2015'!E131-1</f>
        <v>0.29032020858328345</v>
      </c>
      <c r="N145" s="5" t="b">
        <f>B145='[2]2015'!B131</f>
        <v>0</v>
      </c>
      <c r="O145" s="70" t="b">
        <f>B145='[8]01.07.2014'!B134</f>
        <v>0</v>
      </c>
      <c r="P145" s="23">
        <f>E145*100/'[3]2015'!E131</f>
        <v>129.03202085832834</v>
      </c>
    </row>
    <row r="146" spans="1:16" ht="94.5" x14ac:dyDescent="0.25">
      <c r="A146" s="33">
        <f t="shared" si="15"/>
        <v>134</v>
      </c>
      <c r="B146" s="34" t="s">
        <v>272</v>
      </c>
      <c r="C146" s="48">
        <f>'[7]2019-2'!$Q$68</f>
        <v>2083.3339322860511</v>
      </c>
      <c r="D146" s="47">
        <f t="shared" si="5"/>
        <v>416.66678645721026</v>
      </c>
      <c r="E146" s="36">
        <f t="shared" si="16"/>
        <v>2500.0007187432611</v>
      </c>
      <c r="F146" s="52">
        <f t="shared" si="17"/>
        <v>10182</v>
      </c>
      <c r="G146" s="37" t="s">
        <v>56</v>
      </c>
      <c r="H146" s="34" t="s">
        <v>57</v>
      </c>
      <c r="I146" s="38">
        <v>2428</v>
      </c>
      <c r="J146" s="34" t="s">
        <v>400</v>
      </c>
      <c r="K146" s="38">
        <v>9910160061</v>
      </c>
      <c r="L146" s="39" t="s">
        <v>71</v>
      </c>
      <c r="M146" s="24">
        <f>E146/'[2]2015'!E132-1</f>
        <v>0.2218954369399857</v>
      </c>
      <c r="N146" s="5" t="b">
        <f>B146='[2]2015'!B132</f>
        <v>0</v>
      </c>
      <c r="O146" s="70" t="b">
        <f>B146='[8]01.07.2014'!B135</f>
        <v>0</v>
      </c>
      <c r="P146" s="23">
        <f>E146*100/'[3]2015'!E132</f>
        <v>122.18954369399857</v>
      </c>
    </row>
    <row r="147" spans="1:16" ht="94.5" x14ac:dyDescent="0.25">
      <c r="A147" s="33">
        <f t="shared" si="15"/>
        <v>135</v>
      </c>
      <c r="B147" s="34" t="s">
        <v>273</v>
      </c>
      <c r="C147" s="48">
        <f>'[7]2019-2'!$Q$70</f>
        <v>1000.0035924795036</v>
      </c>
      <c r="D147" s="47">
        <f t="shared" si="5"/>
        <v>200.00071849590074</v>
      </c>
      <c r="E147" s="36">
        <f t="shared" si="16"/>
        <v>1200.0043109754042</v>
      </c>
      <c r="F147" s="52">
        <f t="shared" si="17"/>
        <v>10183</v>
      </c>
      <c r="G147" s="37" t="s">
        <v>56</v>
      </c>
      <c r="H147" s="34" t="s">
        <v>57</v>
      </c>
      <c r="I147" s="38">
        <v>2428</v>
      </c>
      <c r="J147" s="34" t="s">
        <v>400</v>
      </c>
      <c r="K147" s="38">
        <v>9910160062</v>
      </c>
      <c r="L147" s="39" t="s">
        <v>71</v>
      </c>
      <c r="M147" s="24">
        <f>E147/'[2]2015'!E133-1</f>
        <v>-7.9751169362890173E-2</v>
      </c>
      <c r="N147" s="5" t="b">
        <f>B147='[2]2015'!B133</f>
        <v>0</v>
      </c>
      <c r="O147" s="70" t="b">
        <f>B147='[8]01.07.2014'!B136</f>
        <v>0</v>
      </c>
      <c r="P147" s="23">
        <f>E147*100/'[3]2015'!E133</f>
        <v>92.024883063710973</v>
      </c>
    </row>
    <row r="148" spans="1:16" ht="94.5" x14ac:dyDescent="0.25">
      <c r="A148" s="33">
        <f t="shared" si="15"/>
        <v>136</v>
      </c>
      <c r="B148" s="34" t="s">
        <v>274</v>
      </c>
      <c r="C148" s="48">
        <f>'[7]2019-2'!$Q$72</f>
        <v>833.32977721519251</v>
      </c>
      <c r="D148" s="47">
        <f t="shared" si="5"/>
        <v>166.66595544303851</v>
      </c>
      <c r="E148" s="36">
        <f t="shared" si="16"/>
        <v>999.99573265823096</v>
      </c>
      <c r="F148" s="52">
        <f t="shared" si="17"/>
        <v>10184</v>
      </c>
      <c r="G148" s="37" t="s">
        <v>56</v>
      </c>
      <c r="H148" s="34" t="s">
        <v>57</v>
      </c>
      <c r="I148" s="38">
        <v>2428</v>
      </c>
      <c r="J148" s="34" t="s">
        <v>400</v>
      </c>
      <c r="K148" s="38">
        <v>9910160063</v>
      </c>
      <c r="L148" s="39" t="s">
        <v>71</v>
      </c>
      <c r="M148" s="24">
        <f>E148/'[2]2015'!E134-1</f>
        <v>0.13121969509825226</v>
      </c>
      <c r="N148" s="5" t="b">
        <f>B148='[2]2015'!B134</f>
        <v>0</v>
      </c>
      <c r="O148" s="70" t="b">
        <f>B148='[8]01.07.2014'!B137</f>
        <v>0</v>
      </c>
      <c r="P148" s="23">
        <f>E148*100/'[3]2015'!E134</f>
        <v>113.12196950982522</v>
      </c>
    </row>
    <row r="149" spans="1:16" ht="94.5" x14ac:dyDescent="0.25">
      <c r="A149" s="33">
        <f t="shared" si="15"/>
        <v>137</v>
      </c>
      <c r="B149" s="34" t="s">
        <v>275</v>
      </c>
      <c r="C149" s="48">
        <f>'[7]2019-2'!$Q$74</f>
        <v>833.33714903852081</v>
      </c>
      <c r="D149" s="47">
        <f t="shared" si="5"/>
        <v>166.66742980770417</v>
      </c>
      <c r="E149" s="36">
        <f t="shared" si="16"/>
        <v>1000.0045788462249</v>
      </c>
      <c r="F149" s="52">
        <f t="shared" si="17"/>
        <v>10185</v>
      </c>
      <c r="G149" s="37" t="s">
        <v>56</v>
      </c>
      <c r="H149" s="34" t="s">
        <v>57</v>
      </c>
      <c r="I149" s="38">
        <v>2428</v>
      </c>
      <c r="J149" s="34" t="s">
        <v>400</v>
      </c>
      <c r="K149" s="38">
        <v>9910150003</v>
      </c>
      <c r="L149" s="39" t="s">
        <v>71</v>
      </c>
      <c r="M149" s="24">
        <f>E149/'[2]2015'!E135-1</f>
        <v>-0.1103175670937091</v>
      </c>
      <c r="N149" s="5" t="b">
        <f>B149='[2]2015'!B135</f>
        <v>0</v>
      </c>
      <c r="O149" s="70" t="b">
        <f>B149='[8]01.07.2014'!B138</f>
        <v>0</v>
      </c>
      <c r="P149" s="23">
        <f>E149*100/'[3]2015'!E135</f>
        <v>88.96824329062909</v>
      </c>
    </row>
    <row r="150" spans="1:16" ht="94.5" x14ac:dyDescent="0.25">
      <c r="A150" s="33">
        <f t="shared" si="15"/>
        <v>138</v>
      </c>
      <c r="B150" s="34" t="s">
        <v>276</v>
      </c>
      <c r="C150" s="48">
        <f>'[7]2019-2'!$Q$75</f>
        <v>1249.9975030267483</v>
      </c>
      <c r="D150" s="47">
        <f t="shared" ref="D150:D175" si="22">C150*0.2</f>
        <v>249.99950060534968</v>
      </c>
      <c r="E150" s="36">
        <f t="shared" si="16"/>
        <v>1499.9970036320979</v>
      </c>
      <c r="F150" s="52">
        <f t="shared" si="17"/>
        <v>10186</v>
      </c>
      <c r="G150" s="37" t="s">
        <v>56</v>
      </c>
      <c r="H150" s="34" t="s">
        <v>57</v>
      </c>
      <c r="I150" s="38">
        <v>2428</v>
      </c>
      <c r="J150" s="34" t="s">
        <v>400</v>
      </c>
      <c r="K150" s="38">
        <v>9910150004</v>
      </c>
      <c r="L150" s="39" t="s">
        <v>71</v>
      </c>
      <c r="M150" s="24">
        <f>E150/'[2]2015'!E136-1</f>
        <v>9.4091446178629967E-2</v>
      </c>
      <c r="N150" s="5" t="b">
        <f>B150='[2]2015'!B136</f>
        <v>0</v>
      </c>
      <c r="O150" s="70" t="b">
        <f>B150='[8]01.07.2014'!B139</f>
        <v>0</v>
      </c>
      <c r="P150" s="23">
        <f>E150*100/'[3]2015'!E136</f>
        <v>109.40914461786299</v>
      </c>
    </row>
    <row r="151" spans="1:16" ht="94.5" x14ac:dyDescent="0.25">
      <c r="A151" s="33">
        <f t="shared" si="15"/>
        <v>139</v>
      </c>
      <c r="B151" s="34" t="s">
        <v>277</v>
      </c>
      <c r="C151" s="48">
        <f>'[7]2019-2'!$Q$76</f>
        <v>1000.0035271438904</v>
      </c>
      <c r="D151" s="47">
        <f t="shared" si="22"/>
        <v>200.0007054287781</v>
      </c>
      <c r="E151" s="36">
        <f t="shared" si="16"/>
        <v>1200.0042325726686</v>
      </c>
      <c r="F151" s="52">
        <f t="shared" si="17"/>
        <v>10187</v>
      </c>
      <c r="G151" s="37" t="s">
        <v>56</v>
      </c>
      <c r="H151" s="34" t="s">
        <v>57</v>
      </c>
      <c r="I151" s="38">
        <v>2428</v>
      </c>
      <c r="J151" s="34" t="s">
        <v>400</v>
      </c>
      <c r="K151" s="38">
        <v>9910150005</v>
      </c>
      <c r="L151" s="39" t="s">
        <v>71</v>
      </c>
      <c r="M151" s="24">
        <f>E151/'[2]2015'!E137-1</f>
        <v>-0.10447192560168483</v>
      </c>
      <c r="N151" s="5" t="b">
        <f>B151='[2]2015'!B137</f>
        <v>0</v>
      </c>
      <c r="O151" s="70" t="b">
        <f>B151='[8]01.07.2014'!B140</f>
        <v>0</v>
      </c>
      <c r="P151" s="23">
        <f>E151*100/'[3]2015'!E137</f>
        <v>89.552807439831511</v>
      </c>
    </row>
    <row r="152" spans="1:16" ht="94.5" x14ac:dyDescent="0.25">
      <c r="A152" s="33">
        <f t="shared" si="15"/>
        <v>140</v>
      </c>
      <c r="B152" s="34" t="s">
        <v>278</v>
      </c>
      <c r="C152" s="48">
        <f>'[7]2019-2'!$Q$77</f>
        <v>999.99598566814598</v>
      </c>
      <c r="D152" s="47">
        <f t="shared" si="22"/>
        <v>199.9991971336292</v>
      </c>
      <c r="E152" s="36">
        <f t="shared" si="16"/>
        <v>1199.9951828017752</v>
      </c>
      <c r="F152" s="52">
        <f t="shared" si="17"/>
        <v>10188</v>
      </c>
      <c r="G152" s="37" t="s">
        <v>56</v>
      </c>
      <c r="H152" s="34" t="s">
        <v>57</v>
      </c>
      <c r="I152" s="38">
        <v>2428</v>
      </c>
      <c r="J152" s="34" t="s">
        <v>400</v>
      </c>
      <c r="K152" s="38">
        <v>9910150006</v>
      </c>
      <c r="L152" s="39" t="s">
        <v>71</v>
      </c>
      <c r="M152" s="24">
        <f>E152/'[2]2015'!E138-1</f>
        <v>-0.36775721705553377</v>
      </c>
      <c r="N152" s="5" t="b">
        <f>B152='[2]2015'!B138</f>
        <v>0</v>
      </c>
      <c r="O152" s="70" t="b">
        <f>B152='[8]01.07.2014'!B141</f>
        <v>0</v>
      </c>
      <c r="P152" s="23">
        <f>E152*100/'[3]2015'!E138</f>
        <v>63.22427829444662</v>
      </c>
    </row>
    <row r="153" spans="1:16" ht="94.5" x14ac:dyDescent="0.25">
      <c r="A153" s="33">
        <f t="shared" si="15"/>
        <v>141</v>
      </c>
      <c r="B153" s="34" t="s">
        <v>279</v>
      </c>
      <c r="C153" s="48">
        <f>'[7]2019-2'!$Q$78</f>
        <v>916.666425388383</v>
      </c>
      <c r="D153" s="47">
        <f t="shared" si="22"/>
        <v>183.33328507767661</v>
      </c>
      <c r="E153" s="36">
        <f t="shared" si="16"/>
        <v>1099.9997104660597</v>
      </c>
      <c r="F153" s="52">
        <f t="shared" si="17"/>
        <v>10189</v>
      </c>
      <c r="G153" s="37" t="s">
        <v>56</v>
      </c>
      <c r="H153" s="34" t="s">
        <v>57</v>
      </c>
      <c r="I153" s="38">
        <v>2428</v>
      </c>
      <c r="J153" s="34" t="s">
        <v>400</v>
      </c>
      <c r="K153" s="38">
        <v>9910150007</v>
      </c>
      <c r="L153" s="39" t="s">
        <v>71</v>
      </c>
      <c r="M153" s="24">
        <f>E153/'[2]2015'!E139-1</f>
        <v>0.18025924527636605</v>
      </c>
      <c r="N153" s="5" t="b">
        <f>B153='[2]2015'!B139</f>
        <v>0</v>
      </c>
      <c r="O153" s="70" t="b">
        <f>B153='[8]01.07.2014'!B142</f>
        <v>0</v>
      </c>
      <c r="P153" s="23">
        <f>E153*100/'[3]2015'!E139</f>
        <v>118.02592452763659</v>
      </c>
    </row>
    <row r="154" spans="1:16" ht="94.5" x14ac:dyDescent="0.25">
      <c r="A154" s="33">
        <f t="shared" si="15"/>
        <v>142</v>
      </c>
      <c r="B154" s="34" t="s">
        <v>280</v>
      </c>
      <c r="C154" s="48">
        <f>'[7]2019-2'!$Q$79</f>
        <v>1083.3323152633234</v>
      </c>
      <c r="D154" s="47">
        <f t="shared" si="22"/>
        <v>216.66646305266468</v>
      </c>
      <c r="E154" s="36">
        <f t="shared" si="16"/>
        <v>1299.9987783159881</v>
      </c>
      <c r="F154" s="52">
        <f t="shared" si="17"/>
        <v>10190</v>
      </c>
      <c r="G154" s="37" t="s">
        <v>56</v>
      </c>
      <c r="H154" s="34" t="s">
        <v>57</v>
      </c>
      <c r="I154" s="38">
        <v>2428</v>
      </c>
      <c r="J154" s="34" t="s">
        <v>400</v>
      </c>
      <c r="K154" s="38">
        <v>9910150008</v>
      </c>
      <c r="L154" s="39" t="s">
        <v>71</v>
      </c>
      <c r="M154" s="24">
        <f>E154/'[2]2015'!E140-1</f>
        <v>-0.47937523665246184</v>
      </c>
      <c r="N154" s="5" t="b">
        <f>B154='[2]2015'!B140</f>
        <v>0</v>
      </c>
      <c r="O154" s="70" t="b">
        <f>B154='[8]01.07.2014'!B143</f>
        <v>0</v>
      </c>
      <c r="P154" s="23">
        <f>E154*100/'[3]2015'!E140</f>
        <v>52.062476334753811</v>
      </c>
    </row>
    <row r="155" spans="1:16" ht="94.5" x14ac:dyDescent="0.25">
      <c r="A155" s="33">
        <f t="shared" si="15"/>
        <v>143</v>
      </c>
      <c r="B155" s="34" t="s">
        <v>281</v>
      </c>
      <c r="C155" s="48">
        <f>'[7]2019-2'!$Q$80</f>
        <v>999.99603810627048</v>
      </c>
      <c r="D155" s="47">
        <f t="shared" si="22"/>
        <v>199.9992076212541</v>
      </c>
      <c r="E155" s="36">
        <f t="shared" si="16"/>
        <v>1199.9952457275247</v>
      </c>
      <c r="F155" s="52">
        <f t="shared" si="17"/>
        <v>10191</v>
      </c>
      <c r="G155" s="37" t="s">
        <v>56</v>
      </c>
      <c r="H155" s="34" t="s">
        <v>57</v>
      </c>
      <c r="I155" s="38">
        <v>2428</v>
      </c>
      <c r="J155" s="34" t="s">
        <v>400</v>
      </c>
      <c r="K155" s="38">
        <v>9910150009</v>
      </c>
      <c r="L155" s="39" t="s">
        <v>71</v>
      </c>
      <c r="M155" s="24">
        <f>E155/'[2]2015'!E141-1</f>
        <v>0.19999265165574309</v>
      </c>
      <c r="N155" s="5" t="b">
        <f>B155='[2]2015'!B141</f>
        <v>0</v>
      </c>
      <c r="O155" s="70" t="b">
        <f>B155='[8]01.07.2014'!B144</f>
        <v>0</v>
      </c>
      <c r="P155" s="23">
        <f>E155*100/'[3]2015'!E141</f>
        <v>119.99926516557429</v>
      </c>
    </row>
    <row r="156" spans="1:16" ht="94.5" x14ac:dyDescent="0.25">
      <c r="A156" s="33">
        <f t="shared" si="15"/>
        <v>144</v>
      </c>
      <c r="B156" s="34" t="s">
        <v>321</v>
      </c>
      <c r="C156" s="48">
        <f>'[7]2019-2'!$Q$81</f>
        <v>999.99840321744</v>
      </c>
      <c r="D156" s="47">
        <f t="shared" si="22"/>
        <v>199.99968064348801</v>
      </c>
      <c r="E156" s="36">
        <f t="shared" si="16"/>
        <v>1199.9980838609281</v>
      </c>
      <c r="F156" s="52">
        <f t="shared" si="17"/>
        <v>10192</v>
      </c>
      <c r="G156" s="37" t="s">
        <v>56</v>
      </c>
      <c r="H156" s="34" t="s">
        <v>57</v>
      </c>
      <c r="I156" s="38">
        <v>2428</v>
      </c>
      <c r="J156" s="34" t="s">
        <v>400</v>
      </c>
      <c r="K156" s="38">
        <v>9910150010</v>
      </c>
      <c r="L156" s="39" t="s">
        <v>71</v>
      </c>
      <c r="M156" s="24">
        <f>E156/'[2]2015'!E142-1</f>
        <v>-0.25326727389458403</v>
      </c>
      <c r="N156" s="5" t="b">
        <f>B156='[2]2015'!B142</f>
        <v>0</v>
      </c>
      <c r="O156" s="70" t="b">
        <f>B156='[8]01.07.2014'!B145</f>
        <v>0</v>
      </c>
      <c r="P156" s="23">
        <f>E156*100/'[3]2015'!E142</f>
        <v>74.673272610541588</v>
      </c>
    </row>
    <row r="157" spans="1:16" ht="94.5" x14ac:dyDescent="0.25">
      <c r="A157" s="33">
        <f t="shared" si="15"/>
        <v>145</v>
      </c>
      <c r="B157" s="34" t="s">
        <v>282</v>
      </c>
      <c r="C157" s="48">
        <f>'[7]2019-2'!$Q$82</f>
        <v>2083.3339540116717</v>
      </c>
      <c r="D157" s="47">
        <f t="shared" si="22"/>
        <v>416.66679080233439</v>
      </c>
      <c r="E157" s="36">
        <f t="shared" si="16"/>
        <v>2500.0007448140059</v>
      </c>
      <c r="F157" s="52">
        <f t="shared" si="17"/>
        <v>10193</v>
      </c>
      <c r="G157" s="37" t="s">
        <v>56</v>
      </c>
      <c r="H157" s="34" t="s">
        <v>57</v>
      </c>
      <c r="I157" s="38">
        <v>2428</v>
      </c>
      <c r="J157" s="34" t="s">
        <v>400</v>
      </c>
      <c r="K157" s="38">
        <v>9910150011</v>
      </c>
      <c r="L157" s="39" t="s">
        <v>71</v>
      </c>
      <c r="M157" s="24">
        <f>E157/'[2]2015'!E143-1</f>
        <v>-5.1231940687650246E-2</v>
      </c>
      <c r="N157" s="5" t="b">
        <f>B157='[2]2015'!B143</f>
        <v>0</v>
      </c>
      <c r="O157" s="70" t="b">
        <f>B157='[8]01.07.2014'!B146</f>
        <v>0</v>
      </c>
      <c r="P157" s="23">
        <f>E157*100/'[3]2015'!E143</f>
        <v>94.876805931234969</v>
      </c>
    </row>
    <row r="158" spans="1:16" ht="94.5" x14ac:dyDescent="0.25">
      <c r="A158" s="33">
        <f t="shared" si="15"/>
        <v>146</v>
      </c>
      <c r="B158" s="34" t="s">
        <v>283</v>
      </c>
      <c r="C158" s="48">
        <f>'[7]2019-2'!$Q$83</f>
        <v>1833.334827479156</v>
      </c>
      <c r="D158" s="47">
        <f t="shared" si="22"/>
        <v>366.66696549583122</v>
      </c>
      <c r="E158" s="36">
        <f t="shared" si="16"/>
        <v>2200.0017929749874</v>
      </c>
      <c r="F158" s="52">
        <f t="shared" si="17"/>
        <v>10194</v>
      </c>
      <c r="G158" s="37" t="s">
        <v>56</v>
      </c>
      <c r="H158" s="34" t="s">
        <v>57</v>
      </c>
      <c r="I158" s="38">
        <v>2428</v>
      </c>
      <c r="J158" s="34" t="s">
        <v>400</v>
      </c>
      <c r="K158" s="38">
        <v>9910150013</v>
      </c>
      <c r="L158" s="39" t="s">
        <v>71</v>
      </c>
      <c r="M158" s="24">
        <f>E158/'[2]2015'!E144-1</f>
        <v>0.19565638151523412</v>
      </c>
      <c r="N158" s="5" t="b">
        <f>B158='[2]2015'!B144</f>
        <v>0</v>
      </c>
      <c r="O158" s="70" t="b">
        <f>B158='[8]01.07.2014'!B147</f>
        <v>0</v>
      </c>
      <c r="P158" s="23">
        <f>E158*100/'[3]2015'!E144</f>
        <v>119.56563815152342</v>
      </c>
    </row>
    <row r="159" spans="1:16" ht="94.5" x14ac:dyDescent="0.25">
      <c r="A159" s="33">
        <f t="shared" si="15"/>
        <v>147</v>
      </c>
      <c r="B159" s="34" t="s">
        <v>370</v>
      </c>
      <c r="C159" s="48">
        <f>'[7]2019-2'!$Q$84</f>
        <v>1833.3345728704344</v>
      </c>
      <c r="D159" s="47">
        <f t="shared" si="22"/>
        <v>366.66691457408689</v>
      </c>
      <c r="E159" s="36">
        <f t="shared" si="16"/>
        <v>2200.0014874445214</v>
      </c>
      <c r="F159" s="52">
        <f t="shared" si="17"/>
        <v>10195</v>
      </c>
      <c r="G159" s="37" t="s">
        <v>56</v>
      </c>
      <c r="H159" s="34" t="s">
        <v>57</v>
      </c>
      <c r="I159" s="38">
        <v>2428</v>
      </c>
      <c r="J159" s="34" t="s">
        <v>400</v>
      </c>
      <c r="K159" s="38">
        <v>9910150014</v>
      </c>
      <c r="L159" s="39" t="s">
        <v>71</v>
      </c>
      <c r="M159" s="24">
        <f>E159/'[2]2015'!E145-1</f>
        <v>0.42950170563240819</v>
      </c>
      <c r="N159" s="5" t="b">
        <f>B159='[2]2015'!B145</f>
        <v>0</v>
      </c>
      <c r="O159" s="70" t="b">
        <f>B159='[8]01.07.2014'!B148</f>
        <v>0</v>
      </c>
      <c r="P159" s="23">
        <f>E159*100/'[3]2015'!E145</f>
        <v>142.95017056324082</v>
      </c>
    </row>
    <row r="160" spans="1:16" ht="94.5" x14ac:dyDescent="0.25">
      <c r="A160" s="33">
        <f t="shared" si="15"/>
        <v>148</v>
      </c>
      <c r="B160" s="34" t="s">
        <v>284</v>
      </c>
      <c r="C160" s="48">
        <f>'[7]2019-2'!$Q$85</f>
        <v>1916.6663135975896</v>
      </c>
      <c r="D160" s="47">
        <f t="shared" si="22"/>
        <v>383.33326271951796</v>
      </c>
      <c r="E160" s="36">
        <f t="shared" si="16"/>
        <v>2299.9995763171073</v>
      </c>
      <c r="F160" s="52">
        <f t="shared" si="17"/>
        <v>10196</v>
      </c>
      <c r="G160" s="37" t="s">
        <v>56</v>
      </c>
      <c r="H160" s="34" t="s">
        <v>57</v>
      </c>
      <c r="I160" s="38">
        <v>2428</v>
      </c>
      <c r="J160" s="34" t="s">
        <v>400</v>
      </c>
      <c r="K160" s="38">
        <v>9910150015</v>
      </c>
      <c r="L160" s="39" t="s">
        <v>71</v>
      </c>
      <c r="M160" s="24">
        <f>E160/'[2]2015'!E146-1</f>
        <v>0.19047761380867922</v>
      </c>
      <c r="N160" s="5" t="b">
        <f>B160='[2]2015'!B146</f>
        <v>0</v>
      </c>
      <c r="O160" s="70" t="b">
        <f>B160='[8]01.07.2014'!B149</f>
        <v>0</v>
      </c>
      <c r="P160" s="23">
        <f>E160*100/'[3]2015'!E146</f>
        <v>119.04776138086793</v>
      </c>
    </row>
    <row r="161" spans="1:16" ht="94.5" x14ac:dyDescent="0.25">
      <c r="A161" s="33">
        <f t="shared" si="15"/>
        <v>149</v>
      </c>
      <c r="B161" s="34" t="s">
        <v>285</v>
      </c>
      <c r="C161" s="48">
        <f>'[7]2019-2'!$Q$86</f>
        <v>2500.0032159356838</v>
      </c>
      <c r="D161" s="47">
        <f t="shared" si="22"/>
        <v>500.0006431871368</v>
      </c>
      <c r="E161" s="36">
        <f t="shared" si="16"/>
        <v>3000.0038591228204</v>
      </c>
      <c r="F161" s="52">
        <f t="shared" si="17"/>
        <v>10197</v>
      </c>
      <c r="G161" s="37" t="s">
        <v>56</v>
      </c>
      <c r="H161" s="34" t="s">
        <v>57</v>
      </c>
      <c r="I161" s="38">
        <v>2428</v>
      </c>
      <c r="J161" s="34" t="s">
        <v>400</v>
      </c>
      <c r="K161" s="38">
        <v>9910120352</v>
      </c>
      <c r="L161" s="39" t="s">
        <v>71</v>
      </c>
      <c r="M161" s="24">
        <f>E161/'[2]2015'!E147-1</f>
        <v>0.50000123102633265</v>
      </c>
      <c r="N161" s="5" t="b">
        <f>B161='[2]2015'!B147</f>
        <v>0</v>
      </c>
      <c r="O161" s="70" t="b">
        <f>B161='[8]01.07.2014'!B150</f>
        <v>0</v>
      </c>
      <c r="P161" s="23">
        <f>E161*100/'[3]2015'!E147</f>
        <v>150.00012310263327</v>
      </c>
    </row>
    <row r="162" spans="1:16" ht="94.5" x14ac:dyDescent="0.25">
      <c r="A162" s="33">
        <f t="shared" si="15"/>
        <v>150</v>
      </c>
      <c r="B162" s="34" t="s">
        <v>286</v>
      </c>
      <c r="C162" s="48">
        <f>'[7]2019-2'!$Q$87</f>
        <v>4333.33484248077</v>
      </c>
      <c r="D162" s="47">
        <f t="shared" si="22"/>
        <v>866.66696849615403</v>
      </c>
      <c r="E162" s="36">
        <f t="shared" si="16"/>
        <v>5200.0018109769244</v>
      </c>
      <c r="F162" s="52">
        <f t="shared" si="17"/>
        <v>10198</v>
      </c>
      <c r="G162" s="37" t="s">
        <v>56</v>
      </c>
      <c r="H162" s="34" t="s">
        <v>57</v>
      </c>
      <c r="I162" s="38">
        <v>2428</v>
      </c>
      <c r="J162" s="34" t="s">
        <v>400</v>
      </c>
      <c r="K162" s="38">
        <v>9910120351</v>
      </c>
      <c r="L162" s="39" t="s">
        <v>71</v>
      </c>
      <c r="M162" s="24">
        <f>E162/'[2]2015'!E148-1</f>
        <v>-0.35881605290050256</v>
      </c>
      <c r="N162" s="5" t="b">
        <f>B162='[2]2015'!B148</f>
        <v>0</v>
      </c>
      <c r="O162" s="70" t="b">
        <f>B162='[8]01.07.2014'!B151</f>
        <v>0</v>
      </c>
      <c r="P162" s="23">
        <f>E162*100/'[3]2015'!E148</f>
        <v>64.118394709949754</v>
      </c>
    </row>
    <row r="163" spans="1:16" ht="94.5" x14ac:dyDescent="0.25">
      <c r="A163" s="33">
        <f t="shared" si="15"/>
        <v>151</v>
      </c>
      <c r="B163" s="34" t="s">
        <v>287</v>
      </c>
      <c r="C163" s="48">
        <f>'[7]2019-2'!$Q$88</f>
        <v>3916.6699126428775</v>
      </c>
      <c r="D163" s="47">
        <f t="shared" si="22"/>
        <v>783.33398252857558</v>
      </c>
      <c r="E163" s="36">
        <f t="shared" si="16"/>
        <v>4700.0038951714532</v>
      </c>
      <c r="F163" s="52">
        <f t="shared" si="17"/>
        <v>10199</v>
      </c>
      <c r="G163" s="37" t="s">
        <v>56</v>
      </c>
      <c r="H163" s="34" t="s">
        <v>57</v>
      </c>
      <c r="I163" s="38">
        <v>2428</v>
      </c>
      <c r="J163" s="34" t="s">
        <v>400</v>
      </c>
      <c r="K163" s="38">
        <v>9910120350</v>
      </c>
      <c r="L163" s="39" t="s">
        <v>71</v>
      </c>
      <c r="M163" s="24">
        <f>E163/'[2]2015'!E149-1</f>
        <v>-0.3420123833972335</v>
      </c>
      <c r="N163" s="5" t="b">
        <f>B163='[2]2015'!B149</f>
        <v>0</v>
      </c>
      <c r="O163" s="70" t="b">
        <f>B163='[8]01.07.2014'!B152</f>
        <v>0</v>
      </c>
      <c r="P163" s="23">
        <f>E163*100/'[3]2015'!E149</f>
        <v>65.798761660276654</v>
      </c>
    </row>
    <row r="164" spans="1:16" ht="94.5" x14ac:dyDescent="0.25">
      <c r="A164" s="33">
        <f t="shared" si="15"/>
        <v>152</v>
      </c>
      <c r="B164" s="34" t="s">
        <v>388</v>
      </c>
      <c r="C164" s="48">
        <f>'[7]2019-2'!$Q$89</f>
        <v>3916.6699126428775</v>
      </c>
      <c r="D164" s="47">
        <f t="shared" ref="D164" si="23">C164*0.2</f>
        <v>783.33398252857558</v>
      </c>
      <c r="E164" s="36">
        <f t="shared" ref="E164" si="24">D164+C164</f>
        <v>4700.0038951714532</v>
      </c>
      <c r="F164" s="52">
        <v>15299</v>
      </c>
      <c r="G164" s="37" t="s">
        <v>56</v>
      </c>
      <c r="H164" s="34" t="s">
        <v>57</v>
      </c>
      <c r="I164" s="38">
        <v>2428</v>
      </c>
      <c r="J164" s="34" t="s">
        <v>400</v>
      </c>
      <c r="K164" s="38">
        <v>9910150027</v>
      </c>
      <c r="L164" s="39"/>
      <c r="M164" s="24"/>
      <c r="N164" s="5"/>
      <c r="P164" s="23"/>
    </row>
    <row r="165" spans="1:16" ht="94.5" x14ac:dyDescent="0.25">
      <c r="A165" s="33">
        <f t="shared" si="15"/>
        <v>153</v>
      </c>
      <c r="B165" s="34" t="s">
        <v>362</v>
      </c>
      <c r="C165" s="48">
        <f>'[7]2019-2'!$Q$90</f>
        <v>3750.0002869961136</v>
      </c>
      <c r="D165" s="47">
        <f t="shared" si="22"/>
        <v>750.00005739922278</v>
      </c>
      <c r="E165" s="36">
        <f t="shared" si="16"/>
        <v>4500.0003443953365</v>
      </c>
      <c r="F165" s="52">
        <f>F163+1</f>
        <v>10200</v>
      </c>
      <c r="G165" s="37" t="s">
        <v>56</v>
      </c>
      <c r="H165" s="34" t="s">
        <v>57</v>
      </c>
      <c r="I165" s="38">
        <v>2428</v>
      </c>
      <c r="J165" s="34" t="s">
        <v>400</v>
      </c>
      <c r="K165" s="38">
        <v>9910160076</v>
      </c>
      <c r="L165" s="39" t="s">
        <v>71</v>
      </c>
      <c r="M165" s="24">
        <f>E165/'[2]2015'!E150-1</f>
        <v>0.21786087164436574</v>
      </c>
      <c r="N165" s="5" t="b">
        <f>B165='[2]2015'!B150</f>
        <v>0</v>
      </c>
      <c r="O165" s="70" t="b">
        <f>B165='[8]01.07.2014'!B153</f>
        <v>0</v>
      </c>
      <c r="P165" s="23">
        <f>E165*100/'[3]2015'!E150</f>
        <v>121.78608716443658</v>
      </c>
    </row>
    <row r="166" spans="1:16" ht="94.5" x14ac:dyDescent="0.25">
      <c r="A166" s="33">
        <f t="shared" si="15"/>
        <v>154</v>
      </c>
      <c r="B166" s="34" t="s">
        <v>288</v>
      </c>
      <c r="C166" s="48">
        <f>'[7]2019-2'!$Q$91</f>
        <v>249.99706188635827</v>
      </c>
      <c r="D166" s="47">
        <f t="shared" si="22"/>
        <v>49.999412377271653</v>
      </c>
      <c r="E166" s="36">
        <f t="shared" si="16"/>
        <v>299.99647426362992</v>
      </c>
      <c r="F166" s="52">
        <f t="shared" si="17"/>
        <v>10201</v>
      </c>
      <c r="G166" s="37" t="s">
        <v>56</v>
      </c>
      <c r="H166" s="34" t="s">
        <v>57</v>
      </c>
      <c r="I166" s="38">
        <v>2428</v>
      </c>
      <c r="J166" s="34" t="s">
        <v>400</v>
      </c>
      <c r="K166" s="38">
        <v>9910160064</v>
      </c>
      <c r="L166" s="39" t="s">
        <v>71</v>
      </c>
      <c r="M166" s="24">
        <f>E166/'[2]2015'!E151-1</f>
        <v>1.4590864159549772</v>
      </c>
      <c r="N166" s="5" t="b">
        <f>B166='[2]2015'!B151</f>
        <v>0</v>
      </c>
      <c r="O166" s="70" t="b">
        <f>B166='[8]01.07.2014'!B154</f>
        <v>0</v>
      </c>
      <c r="P166" s="23">
        <f>E166*100/'[3]2015'!E151</f>
        <v>245.90864159549773</v>
      </c>
    </row>
    <row r="167" spans="1:16" ht="94.5" x14ac:dyDescent="0.25">
      <c r="A167" s="33">
        <f t="shared" si="15"/>
        <v>155</v>
      </c>
      <c r="B167" s="34" t="s">
        <v>389</v>
      </c>
      <c r="C167" s="48">
        <f>'[7]2019-2'!$Q$92</f>
        <v>416.66680349162169</v>
      </c>
      <c r="D167" s="47">
        <f t="shared" ref="D167" si="25">C167*0.2</f>
        <v>83.333360698324341</v>
      </c>
      <c r="E167" s="36">
        <f t="shared" ref="E167" si="26">D167+C167</f>
        <v>500.00016418994602</v>
      </c>
      <c r="F167" s="52">
        <v>15300</v>
      </c>
      <c r="G167" s="37" t="s">
        <v>56</v>
      </c>
      <c r="H167" s="34" t="s">
        <v>57</v>
      </c>
      <c r="I167" s="38">
        <v>2428</v>
      </c>
      <c r="J167" s="34" t="s">
        <v>400</v>
      </c>
      <c r="K167" s="38">
        <v>9910150029</v>
      </c>
      <c r="L167" s="39"/>
      <c r="M167" s="24"/>
      <c r="N167" s="5"/>
      <c r="P167" s="23"/>
    </row>
    <row r="168" spans="1:16" ht="94.5" x14ac:dyDescent="0.25">
      <c r="A168" s="33">
        <f t="shared" si="15"/>
        <v>156</v>
      </c>
      <c r="B168" s="34" t="s">
        <v>289</v>
      </c>
      <c r="C168" s="48">
        <f>'[7]2019-2'!$Q$93</f>
        <v>250.00059967307493</v>
      </c>
      <c r="D168" s="47">
        <f t="shared" si="22"/>
        <v>50.000119934614986</v>
      </c>
      <c r="E168" s="36">
        <f t="shared" si="16"/>
        <v>300.00071960768992</v>
      </c>
      <c r="F168" s="52">
        <f>F166+1</f>
        <v>10202</v>
      </c>
      <c r="G168" s="37" t="s">
        <v>56</v>
      </c>
      <c r="H168" s="34" t="s">
        <v>57</v>
      </c>
      <c r="I168" s="38">
        <v>2428</v>
      </c>
      <c r="J168" s="34" t="s">
        <v>400</v>
      </c>
      <c r="K168" s="38">
        <v>9910160067</v>
      </c>
      <c r="L168" s="39" t="s">
        <v>71</v>
      </c>
      <c r="M168" s="24">
        <f>E168/'[2]2015'!E152-1</f>
        <v>1.6785709103053397</v>
      </c>
      <c r="N168" s="5" t="b">
        <f>B168='[2]2015'!B152</f>
        <v>0</v>
      </c>
      <c r="O168" s="70" t="b">
        <f>B168='[8]01.07.2014'!B155</f>
        <v>0</v>
      </c>
      <c r="P168" s="23">
        <f>E168*100/'[3]2015'!E152</f>
        <v>267.85709103053392</v>
      </c>
    </row>
    <row r="169" spans="1:16" ht="94.5" x14ac:dyDescent="0.25">
      <c r="A169" s="33">
        <f t="shared" si="15"/>
        <v>157</v>
      </c>
      <c r="B169" s="34" t="s">
        <v>293</v>
      </c>
      <c r="C169" s="48">
        <f>'[7]2019-2'!$Q$94</f>
        <v>416.66680349162169</v>
      </c>
      <c r="D169" s="47">
        <f t="shared" si="22"/>
        <v>83.333360698324341</v>
      </c>
      <c r="E169" s="36">
        <f t="shared" si="16"/>
        <v>500.00016418994602</v>
      </c>
      <c r="F169" s="52">
        <f t="shared" si="17"/>
        <v>10203</v>
      </c>
      <c r="G169" s="37" t="s">
        <v>56</v>
      </c>
      <c r="H169" s="34" t="s">
        <v>57</v>
      </c>
      <c r="I169" s="38">
        <v>2428</v>
      </c>
      <c r="J169" s="34" t="s">
        <v>400</v>
      </c>
      <c r="K169" s="38">
        <v>9910150020</v>
      </c>
      <c r="L169" s="39" t="s">
        <v>71</v>
      </c>
      <c r="M169" s="24">
        <f>E169/'[2]2015'!E153-1</f>
        <v>-0.46921434747370694</v>
      </c>
      <c r="N169" s="5" t="b">
        <f>B169='[2]2015'!B153</f>
        <v>0</v>
      </c>
      <c r="O169" s="70" t="b">
        <f>B169='[8]01.07.2014'!B156</f>
        <v>0</v>
      </c>
      <c r="P169" s="23">
        <f>E169*100/'[3]2015'!E153</f>
        <v>53.078565252629303</v>
      </c>
    </row>
    <row r="170" spans="1:16" ht="94.5" x14ac:dyDescent="0.25">
      <c r="A170" s="33">
        <f t="shared" si="15"/>
        <v>158</v>
      </c>
      <c r="B170" s="34" t="s">
        <v>292</v>
      </c>
      <c r="C170" s="48">
        <f>'[7]2019-2'!$Q$95</f>
        <v>1833.3301577903326</v>
      </c>
      <c r="D170" s="47">
        <f t="shared" si="22"/>
        <v>366.66603155806655</v>
      </c>
      <c r="E170" s="36">
        <f t="shared" si="16"/>
        <v>2199.9961893483992</v>
      </c>
      <c r="F170" s="52">
        <f t="shared" si="17"/>
        <v>10204</v>
      </c>
      <c r="G170" s="37" t="s">
        <v>56</v>
      </c>
      <c r="H170" s="34" t="s">
        <v>57</v>
      </c>
      <c r="I170" s="38">
        <v>2428</v>
      </c>
      <c r="J170" s="34" t="s">
        <v>400</v>
      </c>
      <c r="K170" s="38">
        <v>9910150021</v>
      </c>
      <c r="L170" s="39" t="s">
        <v>71</v>
      </c>
      <c r="M170" s="24">
        <f>E170/'[2]2015'!E154-1</f>
        <v>1.4774731459905732</v>
      </c>
      <c r="N170" s="5" t="b">
        <f>B170='[2]2015'!B154</f>
        <v>0</v>
      </c>
      <c r="O170" s="70" t="b">
        <f>B170='[8]01.07.2014'!B157</f>
        <v>0</v>
      </c>
      <c r="P170" s="23">
        <f>E170*100/'[3]2015'!E154</f>
        <v>247.74731459905729</v>
      </c>
    </row>
    <row r="171" spans="1:16" ht="94.5" x14ac:dyDescent="0.25">
      <c r="A171" s="33">
        <f t="shared" si="15"/>
        <v>159</v>
      </c>
      <c r="B171" s="34" t="s">
        <v>390</v>
      </c>
      <c r="C171" s="48">
        <f>'[7]2019-2'!$Q$96</f>
        <v>1916.6706577903326</v>
      </c>
      <c r="D171" s="47">
        <f t="shared" ref="D171:D172" si="27">C171*0.2</f>
        <v>383.33413155806653</v>
      </c>
      <c r="E171" s="36">
        <f t="shared" ref="E171:E172" si="28">D171+C171</f>
        <v>2300.0047893483993</v>
      </c>
      <c r="F171" s="52">
        <v>15301</v>
      </c>
      <c r="G171" s="37" t="s">
        <v>56</v>
      </c>
      <c r="H171" s="34" t="s">
        <v>57</v>
      </c>
      <c r="I171" s="38">
        <v>2428</v>
      </c>
      <c r="J171" s="34" t="s">
        <v>400</v>
      </c>
      <c r="K171" s="38">
        <v>9910150022</v>
      </c>
      <c r="L171" s="39"/>
      <c r="M171" s="24"/>
      <c r="N171" s="5"/>
      <c r="P171" s="23"/>
    </row>
    <row r="172" spans="1:16" ht="94.5" x14ac:dyDescent="0.25">
      <c r="A172" s="33">
        <f t="shared" ref="A172:A173" si="29">A171+1</f>
        <v>160</v>
      </c>
      <c r="B172" s="34" t="s">
        <v>391</v>
      </c>
      <c r="C172" s="48">
        <f>'[7]2019-2'!$Q$97</f>
        <v>1999.9996577903325</v>
      </c>
      <c r="D172" s="47">
        <f t="shared" si="27"/>
        <v>399.99993155806652</v>
      </c>
      <c r="E172" s="36">
        <f t="shared" si="28"/>
        <v>2399.9995893483992</v>
      </c>
      <c r="F172" s="52">
        <v>15302</v>
      </c>
      <c r="G172" s="37" t="s">
        <v>56</v>
      </c>
      <c r="H172" s="34" t="s">
        <v>57</v>
      </c>
      <c r="I172" s="38">
        <v>2428</v>
      </c>
      <c r="J172" s="34" t="s">
        <v>400</v>
      </c>
      <c r="K172" s="38">
        <v>9910150022</v>
      </c>
      <c r="L172" s="39"/>
      <c r="M172" s="24"/>
      <c r="N172" s="5"/>
      <c r="P172" s="23"/>
    </row>
    <row r="173" spans="1:16" ht="94.5" x14ac:dyDescent="0.25">
      <c r="A173" s="33">
        <f t="shared" si="29"/>
        <v>161</v>
      </c>
      <c r="B173" s="54" t="s">
        <v>291</v>
      </c>
      <c r="C173" s="48">
        <f>'[7]2019-2'!$Q$98</f>
        <v>916.66501132357803</v>
      </c>
      <c r="D173" s="47">
        <f t="shared" si="22"/>
        <v>183.33300226471562</v>
      </c>
      <c r="E173" s="36">
        <f t="shared" si="16"/>
        <v>1099.9980135882936</v>
      </c>
      <c r="F173" s="52">
        <f>F170+1</f>
        <v>10205</v>
      </c>
      <c r="G173" s="37" t="s">
        <v>56</v>
      </c>
      <c r="H173" s="34" t="s">
        <v>57</v>
      </c>
      <c r="I173" s="38">
        <v>2428</v>
      </c>
      <c r="J173" s="34" t="s">
        <v>400</v>
      </c>
      <c r="K173" s="38">
        <v>9910150022</v>
      </c>
      <c r="L173" s="39" t="s">
        <v>71</v>
      </c>
      <c r="M173" s="24">
        <f>E173/'[2]2015'!E155-1</f>
        <v>-0.39394027153966304</v>
      </c>
      <c r="N173" s="5" t="b">
        <f>B173='[2]2015'!B155</f>
        <v>0</v>
      </c>
      <c r="O173" s="70" t="b">
        <f>B173='[8]01.07.2014'!B158</f>
        <v>0</v>
      </c>
      <c r="P173" s="23">
        <f>E173*100/'[3]2015'!E155</f>
        <v>60.605972846033694</v>
      </c>
    </row>
    <row r="174" spans="1:16" ht="94.5" x14ac:dyDescent="0.25">
      <c r="A174" s="33">
        <f t="shared" ref="A174" si="30">A173+1</f>
        <v>162</v>
      </c>
      <c r="B174" s="54" t="s">
        <v>290</v>
      </c>
      <c r="C174" s="48">
        <f>'[7]2019-2'!$Q$99</f>
        <v>999.99784144394812</v>
      </c>
      <c r="D174" s="47">
        <f t="shared" si="22"/>
        <v>199.99956828878965</v>
      </c>
      <c r="E174" s="36">
        <f t="shared" si="16"/>
        <v>1199.9974097327377</v>
      </c>
      <c r="F174" s="52">
        <f t="shared" si="17"/>
        <v>10206</v>
      </c>
      <c r="G174" s="37" t="s">
        <v>56</v>
      </c>
      <c r="H174" s="34" t="s">
        <v>57</v>
      </c>
      <c r="I174" s="38">
        <v>2428</v>
      </c>
      <c r="J174" s="34" t="s">
        <v>400</v>
      </c>
      <c r="K174" s="38">
        <v>9910150023</v>
      </c>
      <c r="L174" s="39" t="s">
        <v>71</v>
      </c>
      <c r="M174" s="24">
        <f>E174/'[2]2015'!E156-1</f>
        <v>1.9776640198507094</v>
      </c>
      <c r="N174" s="5" t="b">
        <f>B174='[2]2015'!B156</f>
        <v>0</v>
      </c>
      <c r="O174" s="70" t="b">
        <f>B174='[8]01.07.2014'!B159</f>
        <v>0</v>
      </c>
      <c r="P174" s="23">
        <f>E174*100/'[3]2015'!E156</f>
        <v>297.7664019850709</v>
      </c>
    </row>
    <row r="175" spans="1:16" ht="94.5" x14ac:dyDescent="0.25">
      <c r="A175" s="33">
        <v>158</v>
      </c>
      <c r="B175" s="54" t="s">
        <v>376</v>
      </c>
      <c r="C175" s="48">
        <f>'[7]2019-2'!$Q$100</f>
        <v>4166.6700350527999</v>
      </c>
      <c r="D175" s="47">
        <f t="shared" si="22"/>
        <v>833.33400701056007</v>
      </c>
      <c r="E175" s="36">
        <f t="shared" si="16"/>
        <v>5000.0040420633595</v>
      </c>
      <c r="F175" s="52">
        <v>3253</v>
      </c>
      <c r="G175" s="37" t="s">
        <v>56</v>
      </c>
      <c r="H175" s="34" t="s">
        <v>57</v>
      </c>
      <c r="I175" s="38">
        <v>2428</v>
      </c>
      <c r="J175" s="34" t="s">
        <v>400</v>
      </c>
      <c r="K175" s="38">
        <v>9910150001</v>
      </c>
      <c r="L175" s="55"/>
      <c r="M175" s="24"/>
      <c r="N175" s="5"/>
      <c r="P175" s="23"/>
    </row>
    <row r="176" spans="1:16" x14ac:dyDescent="0.25">
      <c r="A176" s="45"/>
      <c r="B176" s="54"/>
      <c r="C176" s="49"/>
      <c r="D176" s="56"/>
      <c r="E176" s="57"/>
      <c r="F176" s="58"/>
      <c r="G176" s="59"/>
      <c r="H176" s="54"/>
      <c r="I176" s="60"/>
      <c r="J176" s="54"/>
      <c r="K176" s="60"/>
      <c r="L176" s="55"/>
      <c r="M176" s="24"/>
      <c r="N176" s="5"/>
      <c r="P176" s="23"/>
    </row>
    <row r="177" spans="1:173" x14ac:dyDescent="0.25">
      <c r="A177" s="82" t="s">
        <v>58</v>
      </c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4"/>
      <c r="M177" s="24" t="e">
        <f>E177/'[2]2015'!E157-1</f>
        <v>#DIV/0!</v>
      </c>
      <c r="N177" s="5" t="b">
        <f>B177='[2]2015'!B157</f>
        <v>1</v>
      </c>
      <c r="O177" s="70" t="b">
        <f>B177='[8]01.07.2014'!B160</f>
        <v>1</v>
      </c>
      <c r="P177" s="5" t="e">
        <f>E177*100/'[3]2015'!E157</f>
        <v>#DIV/0!</v>
      </c>
    </row>
    <row r="178" spans="1:173" ht="63" x14ac:dyDescent="0.25">
      <c r="A178" s="43">
        <f>A175+1</f>
        <v>159</v>
      </c>
      <c r="B178" s="34" t="s">
        <v>82</v>
      </c>
      <c r="C178" s="35">
        <f>'[9]Сост.одн.сх. 0,4кВ'!$E$25</f>
        <v>254.1701380720597</v>
      </c>
      <c r="D178" s="47">
        <f t="shared" ref="D178:D184" si="31">C178*0.2</f>
        <v>50.834027614411944</v>
      </c>
      <c r="E178" s="36">
        <f t="shared" si="16"/>
        <v>305.00416568647165</v>
      </c>
      <c r="F178" s="52">
        <f>F174+1</f>
        <v>10207</v>
      </c>
      <c r="G178" s="37" t="s">
        <v>12</v>
      </c>
      <c r="H178" s="34" t="s">
        <v>13</v>
      </c>
      <c r="I178" s="38">
        <v>2441</v>
      </c>
      <c r="J178" s="34" t="s">
        <v>399</v>
      </c>
      <c r="K178" s="38">
        <v>9910120012</v>
      </c>
      <c r="L178" s="61" t="s">
        <v>214</v>
      </c>
      <c r="M178" s="24">
        <f>E178/'[2]2015'!E158-1</f>
        <v>0.23985433205882778</v>
      </c>
      <c r="N178" s="5" t="b">
        <f>B178='[2]2015'!B158</f>
        <v>0</v>
      </c>
      <c r="O178" s="70" t="b">
        <f>B178='[8]01.07.2014'!B161</f>
        <v>0</v>
      </c>
      <c r="P178" s="23">
        <f>E178*100/'[3]2015'!E158</f>
        <v>123.98543320588279</v>
      </c>
    </row>
    <row r="179" spans="1:173" ht="63" x14ac:dyDescent="0.25">
      <c r="A179" s="43">
        <f>A178+1</f>
        <v>160</v>
      </c>
      <c r="B179" s="34" t="s">
        <v>83</v>
      </c>
      <c r="C179" s="35">
        <f>'[9]Сост.одн.сх. 0,4кВ'!$M$25</f>
        <v>511.66974085760205</v>
      </c>
      <c r="D179" s="47">
        <f t="shared" si="31"/>
        <v>102.33394817152042</v>
      </c>
      <c r="E179" s="36">
        <f t="shared" si="16"/>
        <v>614.00368902912248</v>
      </c>
      <c r="F179" s="52">
        <f>F178+1</f>
        <v>10208</v>
      </c>
      <c r="G179" s="37" t="s">
        <v>12</v>
      </c>
      <c r="H179" s="34" t="s">
        <v>13</v>
      </c>
      <c r="I179" s="38">
        <v>2441</v>
      </c>
      <c r="J179" s="34" t="s">
        <v>399</v>
      </c>
      <c r="K179" s="38">
        <v>9910120015</v>
      </c>
      <c r="L179" s="61" t="s">
        <v>214</v>
      </c>
      <c r="M179" s="24">
        <f>E179/'[2]2015'!E159-1</f>
        <v>0.24292244742737323</v>
      </c>
      <c r="N179" s="5" t="b">
        <f>B179='[2]2015'!B159</f>
        <v>0</v>
      </c>
      <c r="O179" s="70" t="b">
        <f>B179='[8]01.07.2014'!B162</f>
        <v>0</v>
      </c>
      <c r="P179" s="23">
        <f>E179*100/'[3]2015'!E159</f>
        <v>124.29224474273732</v>
      </c>
    </row>
    <row r="180" spans="1:173" ht="63" x14ac:dyDescent="0.25">
      <c r="A180" s="43">
        <f t="shared" ref="A180:A184" si="32">A179+1</f>
        <v>161</v>
      </c>
      <c r="B180" s="34" t="s">
        <v>84</v>
      </c>
      <c r="C180" s="35">
        <f>'[9]Сост.одн.сх. 0,4кВ'!$E$57</f>
        <v>510.83432281639244</v>
      </c>
      <c r="D180" s="47">
        <f t="shared" si="31"/>
        <v>102.16686456327849</v>
      </c>
      <c r="E180" s="36">
        <f t="shared" si="16"/>
        <v>613.00118737967091</v>
      </c>
      <c r="F180" s="52">
        <f t="shared" ref="F180:F184" si="33">F179+1</f>
        <v>10209</v>
      </c>
      <c r="G180" s="37" t="s">
        <v>12</v>
      </c>
      <c r="H180" s="34" t="s">
        <v>13</v>
      </c>
      <c r="I180" s="38">
        <v>2441</v>
      </c>
      <c r="J180" s="34" t="s">
        <v>399</v>
      </c>
      <c r="K180" s="38">
        <v>9910120013</v>
      </c>
      <c r="L180" s="61" t="s">
        <v>214</v>
      </c>
      <c r="M180" s="24">
        <f>E180/'[2]2015'!E160-1</f>
        <v>0.24089309186168206</v>
      </c>
      <c r="N180" s="5" t="b">
        <f>B180='[2]2015'!B160</f>
        <v>0</v>
      </c>
      <c r="O180" s="70" t="b">
        <f>B180='[8]01.07.2014'!B163</f>
        <v>0</v>
      </c>
      <c r="P180" s="23">
        <f>E180*100/'[3]2015'!E160</f>
        <v>124.08930918616819</v>
      </c>
    </row>
    <row r="181" spans="1:173" s="76" customFormat="1" ht="63" x14ac:dyDescent="0.25">
      <c r="A181" s="43">
        <f t="shared" si="32"/>
        <v>162</v>
      </c>
      <c r="B181" s="34" t="s">
        <v>85</v>
      </c>
      <c r="C181" s="35">
        <f>'[9]Сост.одн.сх. 0,4кВ'!$M$57</f>
        <v>966.66876191891515</v>
      </c>
      <c r="D181" s="47">
        <f t="shared" si="31"/>
        <v>193.33375238378304</v>
      </c>
      <c r="E181" s="36">
        <f t="shared" si="16"/>
        <v>1160.0025143026983</v>
      </c>
      <c r="F181" s="52">
        <f t="shared" si="33"/>
        <v>10210</v>
      </c>
      <c r="G181" s="37" t="s">
        <v>12</v>
      </c>
      <c r="H181" s="34" t="s">
        <v>13</v>
      </c>
      <c r="I181" s="38">
        <v>2441</v>
      </c>
      <c r="J181" s="34" t="s">
        <v>399</v>
      </c>
      <c r="K181" s="38">
        <v>9910120016</v>
      </c>
      <c r="L181" s="61" t="s">
        <v>214</v>
      </c>
      <c r="M181" s="24">
        <f>E181/'[2]2015'!E161-1</f>
        <v>0.24330387385069518</v>
      </c>
      <c r="N181" s="5" t="b">
        <f>B181='[2]2015'!B161</f>
        <v>0</v>
      </c>
      <c r="O181" s="70" t="b">
        <f>B181='[8]01.07.2014'!B164</f>
        <v>0</v>
      </c>
      <c r="P181" s="23">
        <f>E181*100/'[3]2015'!E161</f>
        <v>124.33038738506951</v>
      </c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  <c r="BJ181" s="70"/>
      <c r="BK181" s="70"/>
      <c r="BL181" s="70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0"/>
      <c r="CH181" s="70"/>
      <c r="CI181" s="70"/>
      <c r="CJ181" s="70"/>
      <c r="CK181" s="70"/>
      <c r="CL181" s="70"/>
      <c r="CM181" s="70"/>
      <c r="CN181" s="70"/>
      <c r="CO181" s="70"/>
      <c r="CP181" s="70"/>
      <c r="CQ181" s="70"/>
      <c r="CR181" s="70"/>
      <c r="CS181" s="70"/>
      <c r="CT181" s="70"/>
      <c r="CU181" s="70"/>
      <c r="CV181" s="70"/>
      <c r="CW181" s="70"/>
      <c r="CX181" s="70"/>
      <c r="CY181" s="70"/>
      <c r="CZ181" s="70"/>
      <c r="DA181" s="70"/>
      <c r="DB181" s="70"/>
      <c r="DC181" s="70"/>
      <c r="DD181" s="70"/>
      <c r="DE181" s="70"/>
      <c r="DF181" s="70"/>
      <c r="DG181" s="70"/>
      <c r="DH181" s="70"/>
      <c r="DI181" s="70"/>
      <c r="DJ181" s="70"/>
      <c r="DK181" s="70"/>
      <c r="DL181" s="70"/>
      <c r="DM181" s="70"/>
      <c r="DN181" s="70"/>
      <c r="DO181" s="70"/>
      <c r="DP181" s="70"/>
      <c r="DQ181" s="70"/>
      <c r="DR181" s="70"/>
      <c r="DS181" s="70"/>
      <c r="DT181" s="70"/>
      <c r="DU181" s="70"/>
      <c r="DV181" s="70"/>
      <c r="DW181" s="70"/>
      <c r="DX181" s="70"/>
      <c r="DY181" s="70"/>
      <c r="DZ181" s="70"/>
      <c r="EA181" s="70"/>
      <c r="EB181" s="70"/>
      <c r="EC181" s="70"/>
      <c r="ED181" s="70"/>
      <c r="EE181" s="70"/>
      <c r="EF181" s="70"/>
      <c r="EG181" s="70"/>
      <c r="EH181" s="70"/>
      <c r="EI181" s="70"/>
      <c r="EJ181" s="70"/>
      <c r="EK181" s="70"/>
      <c r="EL181" s="70"/>
      <c r="EM181" s="70"/>
      <c r="EN181" s="70"/>
      <c r="EO181" s="70"/>
      <c r="EP181" s="70"/>
      <c r="EQ181" s="70"/>
      <c r="ER181" s="70"/>
      <c r="ES181" s="70"/>
      <c r="ET181" s="70"/>
      <c r="EU181" s="70"/>
      <c r="EV181" s="70"/>
      <c r="EW181" s="70"/>
      <c r="EX181" s="70"/>
      <c r="EY181" s="70"/>
      <c r="EZ181" s="70"/>
      <c r="FA181" s="70"/>
      <c r="FB181" s="70"/>
      <c r="FC181" s="70"/>
      <c r="FD181" s="70"/>
      <c r="FE181" s="70"/>
      <c r="FF181" s="70"/>
      <c r="FG181" s="70"/>
      <c r="FH181" s="70"/>
      <c r="FI181" s="70"/>
      <c r="FJ181" s="70"/>
      <c r="FK181" s="70"/>
      <c r="FL181" s="70"/>
      <c r="FM181" s="70"/>
      <c r="FN181" s="70"/>
      <c r="FO181" s="70"/>
      <c r="FP181" s="70"/>
      <c r="FQ181" s="70"/>
    </row>
    <row r="182" spans="1:173" s="76" customFormat="1" ht="63" x14ac:dyDescent="0.25">
      <c r="A182" s="43">
        <f t="shared" si="32"/>
        <v>163</v>
      </c>
      <c r="B182" s="34" t="s">
        <v>86</v>
      </c>
      <c r="C182" s="35">
        <f>'[9]Сост.одн.сх. 0,4кВ'!$E$86</f>
        <v>1954.1684999297083</v>
      </c>
      <c r="D182" s="47">
        <f t="shared" si="31"/>
        <v>390.83369998594168</v>
      </c>
      <c r="E182" s="36">
        <f t="shared" si="16"/>
        <v>2345.0021999156502</v>
      </c>
      <c r="F182" s="52">
        <f t="shared" si="33"/>
        <v>10211</v>
      </c>
      <c r="G182" s="37" t="s">
        <v>12</v>
      </c>
      <c r="H182" s="34" t="s">
        <v>13</v>
      </c>
      <c r="I182" s="38">
        <v>2441</v>
      </c>
      <c r="J182" s="34" t="s">
        <v>399</v>
      </c>
      <c r="K182" s="38">
        <v>9910120014</v>
      </c>
      <c r="L182" s="61" t="s">
        <v>214</v>
      </c>
      <c r="M182" s="24">
        <f>E182/'[2]2015'!E162-1</f>
        <v>0.24271446736388458</v>
      </c>
      <c r="N182" s="5" t="b">
        <f>B182='[2]2015'!B162</f>
        <v>0</v>
      </c>
      <c r="O182" s="70" t="b">
        <f>B182='[8]01.07.2014'!B165</f>
        <v>0</v>
      </c>
      <c r="P182" s="23">
        <f>E182*100/'[3]2015'!E162</f>
        <v>124.27144673638846</v>
      </c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0"/>
      <c r="CH182" s="70"/>
      <c r="CI182" s="70"/>
      <c r="CJ182" s="70"/>
      <c r="CK182" s="70"/>
      <c r="CL182" s="70"/>
      <c r="CM182" s="70"/>
      <c r="CN182" s="70"/>
      <c r="CO182" s="70"/>
      <c r="CP182" s="70"/>
      <c r="CQ182" s="70"/>
      <c r="CR182" s="70"/>
      <c r="CS182" s="70"/>
      <c r="CT182" s="70"/>
      <c r="CU182" s="70"/>
      <c r="CV182" s="70"/>
      <c r="CW182" s="70"/>
      <c r="CX182" s="70"/>
      <c r="CY182" s="70"/>
      <c r="CZ182" s="70"/>
      <c r="DA182" s="70"/>
      <c r="DB182" s="70"/>
      <c r="DC182" s="70"/>
      <c r="DD182" s="70"/>
      <c r="DE182" s="70"/>
      <c r="DF182" s="70"/>
      <c r="DG182" s="70"/>
      <c r="DH182" s="70"/>
      <c r="DI182" s="70"/>
      <c r="DJ182" s="70"/>
      <c r="DK182" s="70"/>
      <c r="DL182" s="70"/>
      <c r="DM182" s="70"/>
      <c r="DN182" s="70"/>
      <c r="DO182" s="70"/>
      <c r="DP182" s="70"/>
      <c r="DQ182" s="70"/>
      <c r="DR182" s="70"/>
      <c r="DS182" s="70"/>
      <c r="DT182" s="70"/>
      <c r="DU182" s="70"/>
      <c r="DV182" s="70"/>
      <c r="DW182" s="70"/>
      <c r="DX182" s="70"/>
      <c r="DY182" s="70"/>
      <c r="DZ182" s="70"/>
      <c r="EA182" s="70"/>
      <c r="EB182" s="70"/>
      <c r="EC182" s="70"/>
      <c r="ED182" s="70"/>
      <c r="EE182" s="70"/>
      <c r="EF182" s="70"/>
      <c r="EG182" s="70"/>
      <c r="EH182" s="70"/>
      <c r="EI182" s="70"/>
      <c r="EJ182" s="70"/>
      <c r="EK182" s="70"/>
      <c r="EL182" s="70"/>
      <c r="EM182" s="70"/>
      <c r="EN182" s="70"/>
      <c r="EO182" s="70"/>
      <c r="EP182" s="70"/>
      <c r="EQ182" s="70"/>
      <c r="ER182" s="70"/>
      <c r="ES182" s="70"/>
      <c r="ET182" s="70"/>
      <c r="EU182" s="70"/>
      <c r="EV182" s="70"/>
      <c r="EW182" s="70"/>
      <c r="EX182" s="70"/>
      <c r="EY182" s="70"/>
      <c r="EZ182" s="70"/>
      <c r="FA182" s="70"/>
      <c r="FB182" s="70"/>
      <c r="FC182" s="70"/>
      <c r="FD182" s="70"/>
      <c r="FE182" s="70"/>
      <c r="FF182" s="70"/>
      <c r="FG182" s="70"/>
      <c r="FH182" s="70"/>
      <c r="FI182" s="70"/>
      <c r="FJ182" s="70"/>
      <c r="FK182" s="70"/>
      <c r="FL182" s="70"/>
      <c r="FM182" s="70"/>
      <c r="FN182" s="70"/>
      <c r="FO182" s="70"/>
      <c r="FP182" s="70"/>
      <c r="FQ182" s="70"/>
    </row>
    <row r="183" spans="1:173" s="76" customFormat="1" ht="63" x14ac:dyDescent="0.25">
      <c r="A183" s="43">
        <f t="shared" si="32"/>
        <v>164</v>
      </c>
      <c r="B183" s="34" t="s">
        <v>87</v>
      </c>
      <c r="C183" s="35">
        <f>'[9]Сост.одн.сх. 0,4кВ'!$M$86</f>
        <v>2910.8333607609488</v>
      </c>
      <c r="D183" s="47">
        <f t="shared" si="31"/>
        <v>582.16667215218979</v>
      </c>
      <c r="E183" s="36">
        <f>D183+C183</f>
        <v>3493.0000329131385</v>
      </c>
      <c r="F183" s="52">
        <f t="shared" si="33"/>
        <v>10212</v>
      </c>
      <c r="G183" s="37" t="s">
        <v>12</v>
      </c>
      <c r="H183" s="34" t="s">
        <v>13</v>
      </c>
      <c r="I183" s="38">
        <v>2441</v>
      </c>
      <c r="J183" s="34" t="s">
        <v>399</v>
      </c>
      <c r="K183" s="38">
        <v>9910120017</v>
      </c>
      <c r="L183" s="61" t="s">
        <v>214</v>
      </c>
      <c r="M183" s="24">
        <f>E183/'[2]2015'!E163-1</f>
        <v>0.23865249394082877</v>
      </c>
      <c r="N183" s="5" t="b">
        <f>B183='[2]2015'!B163</f>
        <v>0</v>
      </c>
      <c r="O183" s="70" t="b">
        <f>B183='[8]01.07.2014'!B166</f>
        <v>0</v>
      </c>
      <c r="P183" s="23">
        <f>E183*100/'[3]2015'!E163</f>
        <v>123.86524939408288</v>
      </c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  <c r="AY183" s="70"/>
      <c r="AZ183" s="70"/>
      <c r="BA183" s="70"/>
      <c r="BB183" s="70"/>
      <c r="BC183" s="70"/>
      <c r="BD183" s="70"/>
      <c r="BE183" s="70"/>
      <c r="BF183" s="70"/>
      <c r="BG183" s="70"/>
      <c r="BH183" s="70"/>
      <c r="BI183" s="70"/>
      <c r="BJ183" s="70"/>
      <c r="BK183" s="70"/>
      <c r="BL183" s="70"/>
      <c r="BM183" s="70"/>
      <c r="BN183" s="70"/>
      <c r="BO183" s="70"/>
      <c r="BP183" s="70"/>
      <c r="BQ183" s="70"/>
      <c r="BR183" s="70"/>
      <c r="BS183" s="70"/>
      <c r="BT183" s="70"/>
      <c r="BU183" s="70"/>
      <c r="BV183" s="70"/>
      <c r="BW183" s="70"/>
      <c r="BX183" s="70"/>
      <c r="BY183" s="70"/>
      <c r="BZ183" s="70"/>
      <c r="CA183" s="70"/>
      <c r="CB183" s="70"/>
      <c r="CC183" s="70"/>
      <c r="CD183" s="70"/>
      <c r="CE183" s="70"/>
      <c r="CF183" s="70"/>
      <c r="CG183" s="70"/>
      <c r="CH183" s="70"/>
      <c r="CI183" s="70"/>
      <c r="CJ183" s="70"/>
      <c r="CK183" s="70"/>
      <c r="CL183" s="70"/>
      <c r="CM183" s="70"/>
      <c r="CN183" s="70"/>
      <c r="CO183" s="70"/>
      <c r="CP183" s="70"/>
      <c r="CQ183" s="70"/>
      <c r="CR183" s="70"/>
      <c r="CS183" s="70"/>
      <c r="CT183" s="70"/>
      <c r="CU183" s="70"/>
      <c r="CV183" s="70"/>
      <c r="CW183" s="70"/>
      <c r="CX183" s="70"/>
      <c r="CY183" s="70"/>
      <c r="CZ183" s="70"/>
      <c r="DA183" s="70"/>
      <c r="DB183" s="70"/>
      <c r="DC183" s="70"/>
      <c r="DD183" s="70"/>
      <c r="DE183" s="70"/>
      <c r="DF183" s="70"/>
      <c r="DG183" s="70"/>
      <c r="DH183" s="70"/>
      <c r="DI183" s="70"/>
      <c r="DJ183" s="70"/>
      <c r="DK183" s="70"/>
      <c r="DL183" s="70"/>
      <c r="DM183" s="70"/>
      <c r="DN183" s="70"/>
      <c r="DO183" s="70"/>
      <c r="DP183" s="70"/>
      <c r="DQ183" s="70"/>
      <c r="DR183" s="70"/>
      <c r="DS183" s="70"/>
      <c r="DT183" s="70"/>
      <c r="DU183" s="70"/>
      <c r="DV183" s="70"/>
      <c r="DW183" s="70"/>
      <c r="DX183" s="70"/>
      <c r="DY183" s="70"/>
      <c r="DZ183" s="70"/>
      <c r="EA183" s="70"/>
      <c r="EB183" s="70"/>
      <c r="EC183" s="70"/>
      <c r="ED183" s="70"/>
      <c r="EE183" s="70"/>
      <c r="EF183" s="70"/>
      <c r="EG183" s="70"/>
      <c r="EH183" s="70"/>
      <c r="EI183" s="70"/>
      <c r="EJ183" s="70"/>
      <c r="EK183" s="70"/>
      <c r="EL183" s="70"/>
      <c r="EM183" s="70"/>
      <c r="EN183" s="70"/>
      <c r="EO183" s="70"/>
      <c r="EP183" s="70"/>
      <c r="EQ183" s="70"/>
      <c r="ER183" s="70"/>
      <c r="ES183" s="70"/>
      <c r="ET183" s="70"/>
      <c r="EU183" s="70"/>
      <c r="EV183" s="70"/>
      <c r="EW183" s="70"/>
      <c r="EX183" s="70"/>
      <c r="EY183" s="70"/>
      <c r="EZ183" s="70"/>
      <c r="FA183" s="70"/>
      <c r="FB183" s="70"/>
      <c r="FC183" s="70"/>
      <c r="FD183" s="70"/>
      <c r="FE183" s="70"/>
      <c r="FF183" s="70"/>
      <c r="FG183" s="70"/>
      <c r="FH183" s="70"/>
      <c r="FI183" s="70"/>
      <c r="FJ183" s="70"/>
      <c r="FK183" s="70"/>
      <c r="FL183" s="70"/>
      <c r="FM183" s="70"/>
      <c r="FN183" s="70"/>
      <c r="FO183" s="70"/>
      <c r="FP183" s="70"/>
      <c r="FQ183" s="70"/>
    </row>
    <row r="184" spans="1:173" s="76" customFormat="1" ht="63" x14ac:dyDescent="0.25">
      <c r="A184" s="43">
        <f t="shared" si="32"/>
        <v>165</v>
      </c>
      <c r="B184" s="34" t="s">
        <v>88</v>
      </c>
      <c r="C184" s="35">
        <f>'[9]Сост.одн.сх. 0,4кВ'!$E$118</f>
        <v>3885.8329896346058</v>
      </c>
      <c r="D184" s="47">
        <f t="shared" si="31"/>
        <v>777.16659792692121</v>
      </c>
      <c r="E184" s="36">
        <f>D184+C184</f>
        <v>4662.9995875615268</v>
      </c>
      <c r="F184" s="52">
        <f t="shared" si="33"/>
        <v>10213</v>
      </c>
      <c r="G184" s="37" t="s">
        <v>12</v>
      </c>
      <c r="H184" s="34" t="s">
        <v>13</v>
      </c>
      <c r="I184" s="38">
        <v>2441</v>
      </c>
      <c r="J184" s="34" t="s">
        <v>399</v>
      </c>
      <c r="K184" s="38">
        <v>9910120018</v>
      </c>
      <c r="L184" s="61" t="s">
        <v>214</v>
      </c>
      <c r="M184" s="24">
        <f>E184/'[2]2015'!E164-1</f>
        <v>0.23884109842494183</v>
      </c>
      <c r="N184" s="5" t="b">
        <f>B184='[2]2015'!B164</f>
        <v>0</v>
      </c>
      <c r="O184" s="70" t="b">
        <f>B184='[8]01.07.2014'!B167</f>
        <v>0</v>
      </c>
      <c r="P184" s="23">
        <f>E184*100/'[3]2015'!E164</f>
        <v>123.88410984249418</v>
      </c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0"/>
      <c r="CH184" s="70"/>
      <c r="CI184" s="70"/>
      <c r="CJ184" s="70"/>
      <c r="CK184" s="70"/>
      <c r="CL184" s="70"/>
      <c r="CM184" s="70"/>
      <c r="CN184" s="70"/>
      <c r="CO184" s="70"/>
      <c r="CP184" s="70"/>
      <c r="CQ184" s="70"/>
      <c r="CR184" s="70"/>
      <c r="CS184" s="70"/>
      <c r="CT184" s="70"/>
      <c r="CU184" s="70"/>
      <c r="CV184" s="70"/>
      <c r="CW184" s="70"/>
      <c r="CX184" s="70"/>
      <c r="CY184" s="70"/>
      <c r="CZ184" s="70"/>
      <c r="DA184" s="70"/>
      <c r="DB184" s="70"/>
      <c r="DC184" s="70"/>
      <c r="DD184" s="70"/>
      <c r="DE184" s="70"/>
      <c r="DF184" s="70"/>
      <c r="DG184" s="70"/>
      <c r="DH184" s="70"/>
      <c r="DI184" s="70"/>
      <c r="DJ184" s="70"/>
      <c r="DK184" s="70"/>
      <c r="DL184" s="70"/>
      <c r="DM184" s="70"/>
      <c r="DN184" s="70"/>
      <c r="DO184" s="70"/>
      <c r="DP184" s="70"/>
      <c r="DQ184" s="70"/>
      <c r="DR184" s="70"/>
      <c r="DS184" s="70"/>
      <c r="DT184" s="70"/>
      <c r="DU184" s="70"/>
      <c r="DV184" s="70"/>
      <c r="DW184" s="70"/>
      <c r="DX184" s="70"/>
      <c r="DY184" s="70"/>
      <c r="DZ184" s="70"/>
      <c r="EA184" s="70"/>
      <c r="EB184" s="70"/>
      <c r="EC184" s="70"/>
      <c r="ED184" s="70"/>
      <c r="EE184" s="70"/>
      <c r="EF184" s="70"/>
      <c r="EG184" s="70"/>
      <c r="EH184" s="70"/>
      <c r="EI184" s="70"/>
      <c r="EJ184" s="70"/>
      <c r="EK184" s="70"/>
      <c r="EL184" s="70"/>
      <c r="EM184" s="70"/>
      <c r="EN184" s="70"/>
      <c r="EO184" s="70"/>
      <c r="EP184" s="70"/>
      <c r="EQ184" s="70"/>
      <c r="ER184" s="70"/>
      <c r="ES184" s="70"/>
      <c r="ET184" s="70"/>
      <c r="EU184" s="70"/>
      <c r="EV184" s="70"/>
      <c r="EW184" s="70"/>
      <c r="EX184" s="70"/>
      <c r="EY184" s="70"/>
      <c r="EZ184" s="70"/>
      <c r="FA184" s="70"/>
      <c r="FB184" s="70"/>
      <c r="FC184" s="70"/>
      <c r="FD184" s="70"/>
      <c r="FE184" s="70"/>
      <c r="FF184" s="70"/>
      <c r="FG184" s="70"/>
      <c r="FH184" s="70"/>
      <c r="FI184" s="70"/>
      <c r="FJ184" s="70"/>
      <c r="FK184" s="70"/>
      <c r="FL184" s="70"/>
      <c r="FM184" s="70"/>
      <c r="FN184" s="70"/>
      <c r="FO184" s="70"/>
      <c r="FP184" s="70"/>
      <c r="FQ184" s="70"/>
    </row>
    <row r="185" spans="1:173" s="76" customFormat="1" x14ac:dyDescent="0.25">
      <c r="A185" s="82" t="s">
        <v>65</v>
      </c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4"/>
      <c r="M185" s="24" t="e">
        <f>E185/'[2]2015'!E165-1</f>
        <v>#DIV/0!</v>
      </c>
      <c r="N185" s="5" t="b">
        <f>B185='[2]2015'!B165</f>
        <v>1</v>
      </c>
      <c r="O185" s="70"/>
      <c r="P185" s="23" t="e">
        <f>E185*100/'[3]2015'!E165</f>
        <v>#DIV/0!</v>
      </c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0"/>
      <c r="CH185" s="70"/>
      <c r="CI185" s="70"/>
      <c r="CJ185" s="70"/>
      <c r="CK185" s="70"/>
      <c r="CL185" s="70"/>
      <c r="CM185" s="70"/>
      <c r="CN185" s="70"/>
      <c r="CO185" s="70"/>
      <c r="CP185" s="70"/>
      <c r="CQ185" s="70"/>
      <c r="CR185" s="70"/>
      <c r="CS185" s="70"/>
      <c r="CT185" s="70"/>
      <c r="CU185" s="70"/>
      <c r="CV185" s="70"/>
      <c r="CW185" s="70"/>
      <c r="CX185" s="70"/>
      <c r="CY185" s="70"/>
      <c r="CZ185" s="70"/>
      <c r="DA185" s="70"/>
      <c r="DB185" s="70"/>
      <c r="DC185" s="70"/>
      <c r="DD185" s="70"/>
      <c r="DE185" s="70"/>
      <c r="DF185" s="70"/>
      <c r="DG185" s="70"/>
      <c r="DH185" s="70"/>
      <c r="DI185" s="70"/>
      <c r="DJ185" s="70"/>
      <c r="DK185" s="70"/>
      <c r="DL185" s="70"/>
      <c r="DM185" s="70"/>
      <c r="DN185" s="70"/>
      <c r="DO185" s="70"/>
      <c r="DP185" s="70"/>
      <c r="DQ185" s="70"/>
      <c r="DR185" s="70"/>
      <c r="DS185" s="70"/>
      <c r="DT185" s="70"/>
      <c r="DU185" s="70"/>
      <c r="DV185" s="70"/>
      <c r="DW185" s="70"/>
      <c r="DX185" s="70"/>
      <c r="DY185" s="70"/>
      <c r="DZ185" s="70"/>
      <c r="EA185" s="70"/>
      <c r="EB185" s="70"/>
      <c r="EC185" s="70"/>
      <c r="ED185" s="70"/>
      <c r="EE185" s="70"/>
      <c r="EF185" s="70"/>
      <c r="EG185" s="70"/>
      <c r="EH185" s="70"/>
      <c r="EI185" s="70"/>
      <c r="EJ185" s="70"/>
      <c r="EK185" s="70"/>
      <c r="EL185" s="70"/>
      <c r="EM185" s="70"/>
      <c r="EN185" s="70"/>
      <c r="EO185" s="70"/>
      <c r="EP185" s="70"/>
      <c r="EQ185" s="70"/>
      <c r="ER185" s="70"/>
      <c r="ES185" s="70"/>
      <c r="ET185" s="70"/>
      <c r="EU185" s="70"/>
      <c r="EV185" s="70"/>
      <c r="EW185" s="70"/>
      <c r="EX185" s="70"/>
      <c r="EY185" s="70"/>
      <c r="EZ185" s="70"/>
      <c r="FA185" s="70"/>
      <c r="FB185" s="70"/>
      <c r="FC185" s="70"/>
      <c r="FD185" s="70"/>
      <c r="FE185" s="70"/>
      <c r="FF185" s="70"/>
      <c r="FG185" s="70"/>
      <c r="FH185" s="70"/>
      <c r="FI185" s="70"/>
      <c r="FJ185" s="70"/>
      <c r="FK185" s="70"/>
      <c r="FL185" s="70"/>
      <c r="FM185" s="70"/>
      <c r="FN185" s="70"/>
      <c r="FO185" s="70"/>
      <c r="FP185" s="70"/>
      <c r="FQ185" s="70"/>
    </row>
    <row r="186" spans="1:173" s="76" customFormat="1" ht="63" x14ac:dyDescent="0.25">
      <c r="A186" s="43">
        <f>A184+1</f>
        <v>166</v>
      </c>
      <c r="B186" s="34" t="s">
        <v>89</v>
      </c>
      <c r="C186" s="35">
        <f>'[9]Сост.одн.сх. 6-10кВ'!$E$25</f>
        <v>325.83464480446196</v>
      </c>
      <c r="D186" s="47">
        <f t="shared" ref="D186:D192" si="34">C186*0.2</f>
        <v>65.166928960892392</v>
      </c>
      <c r="E186" s="36">
        <f t="shared" ref="E186:E190" si="35">D186+C186</f>
        <v>391.00157376535435</v>
      </c>
      <c r="F186" s="52">
        <f>F184+1</f>
        <v>10214</v>
      </c>
      <c r="G186" s="37" t="s">
        <v>12</v>
      </c>
      <c r="H186" s="34" t="s">
        <v>13</v>
      </c>
      <c r="I186" s="38">
        <v>2441</v>
      </c>
      <c r="J186" s="34" t="s">
        <v>399</v>
      </c>
      <c r="K186" s="62">
        <v>9910070018</v>
      </c>
      <c r="L186" s="61" t="s">
        <v>214</v>
      </c>
      <c r="M186" s="24">
        <f>E186/'[2]2015'!E166-1</f>
        <v>0.24127483735033151</v>
      </c>
      <c r="N186" s="5" t="b">
        <f>B186='[2]2015'!B166</f>
        <v>0</v>
      </c>
      <c r="O186" s="70"/>
      <c r="P186" s="23">
        <f>E186*100/'[3]2015'!E166</f>
        <v>124.12748373503314</v>
      </c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0"/>
      <c r="CH186" s="70"/>
      <c r="CI186" s="70"/>
      <c r="CJ186" s="70"/>
      <c r="CK186" s="70"/>
      <c r="CL186" s="70"/>
      <c r="CM186" s="70"/>
      <c r="CN186" s="70"/>
      <c r="CO186" s="70"/>
      <c r="CP186" s="70"/>
      <c r="CQ186" s="70"/>
      <c r="CR186" s="70"/>
      <c r="CS186" s="70"/>
      <c r="CT186" s="70"/>
      <c r="CU186" s="70"/>
      <c r="CV186" s="70"/>
      <c r="CW186" s="70"/>
      <c r="CX186" s="70"/>
      <c r="CY186" s="70"/>
      <c r="CZ186" s="70"/>
      <c r="DA186" s="70"/>
      <c r="DB186" s="70"/>
      <c r="DC186" s="70"/>
      <c r="DD186" s="70"/>
      <c r="DE186" s="70"/>
      <c r="DF186" s="70"/>
      <c r="DG186" s="70"/>
      <c r="DH186" s="70"/>
      <c r="DI186" s="70"/>
      <c r="DJ186" s="70"/>
      <c r="DK186" s="70"/>
      <c r="DL186" s="70"/>
      <c r="DM186" s="70"/>
      <c r="DN186" s="70"/>
      <c r="DO186" s="70"/>
      <c r="DP186" s="70"/>
      <c r="DQ186" s="70"/>
      <c r="DR186" s="70"/>
      <c r="DS186" s="70"/>
      <c r="DT186" s="70"/>
      <c r="DU186" s="70"/>
      <c r="DV186" s="70"/>
      <c r="DW186" s="70"/>
      <c r="DX186" s="70"/>
      <c r="DY186" s="70"/>
      <c r="DZ186" s="70"/>
      <c r="EA186" s="70"/>
      <c r="EB186" s="70"/>
      <c r="EC186" s="70"/>
      <c r="ED186" s="70"/>
      <c r="EE186" s="70"/>
      <c r="EF186" s="70"/>
      <c r="EG186" s="70"/>
      <c r="EH186" s="70"/>
      <c r="EI186" s="70"/>
      <c r="EJ186" s="70"/>
      <c r="EK186" s="70"/>
      <c r="EL186" s="70"/>
      <c r="EM186" s="70"/>
      <c r="EN186" s="70"/>
      <c r="EO186" s="70"/>
      <c r="EP186" s="70"/>
      <c r="EQ186" s="70"/>
      <c r="ER186" s="70"/>
      <c r="ES186" s="70"/>
      <c r="ET186" s="70"/>
      <c r="EU186" s="70"/>
      <c r="EV186" s="70"/>
      <c r="EW186" s="70"/>
      <c r="EX186" s="70"/>
      <c r="EY186" s="70"/>
      <c r="EZ186" s="70"/>
      <c r="FA186" s="70"/>
      <c r="FB186" s="70"/>
      <c r="FC186" s="70"/>
      <c r="FD186" s="70"/>
      <c r="FE186" s="70"/>
      <c r="FF186" s="70"/>
      <c r="FG186" s="70"/>
      <c r="FH186" s="70"/>
      <c r="FI186" s="70"/>
      <c r="FJ186" s="70"/>
      <c r="FK186" s="70"/>
      <c r="FL186" s="70"/>
      <c r="FM186" s="70"/>
      <c r="FN186" s="70"/>
      <c r="FO186" s="70"/>
      <c r="FP186" s="70"/>
      <c r="FQ186" s="70"/>
    </row>
    <row r="187" spans="1:173" s="76" customFormat="1" ht="63" x14ac:dyDescent="0.25">
      <c r="A187" s="43">
        <f>A186+1</f>
        <v>167</v>
      </c>
      <c r="B187" s="34" t="s">
        <v>90</v>
      </c>
      <c r="C187" s="35">
        <f>'[9]Сост.одн.сх. 6-10кВ'!$M$25</f>
        <v>468.33396076545768</v>
      </c>
      <c r="D187" s="47">
        <f t="shared" si="34"/>
        <v>93.666792153091535</v>
      </c>
      <c r="E187" s="36">
        <f t="shared" si="35"/>
        <v>562.00075291854921</v>
      </c>
      <c r="F187" s="52">
        <f>F186+1</f>
        <v>10215</v>
      </c>
      <c r="G187" s="37" t="s">
        <v>12</v>
      </c>
      <c r="H187" s="34" t="s">
        <v>13</v>
      </c>
      <c r="I187" s="38">
        <v>2441</v>
      </c>
      <c r="J187" s="34" t="s">
        <v>399</v>
      </c>
      <c r="K187" s="62">
        <v>9910070018</v>
      </c>
      <c r="L187" s="61" t="s">
        <v>214</v>
      </c>
      <c r="M187" s="24">
        <f>E187/'[2]2015'!E167-1</f>
        <v>0.24612140336707133</v>
      </c>
      <c r="N187" s="5" t="b">
        <f>B187='[2]2015'!B167</f>
        <v>0</v>
      </c>
      <c r="O187" s="70"/>
      <c r="P187" s="23">
        <f>E187*100/'[3]2015'!E167</f>
        <v>124.61214033670713</v>
      </c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0"/>
      <c r="CH187" s="70"/>
      <c r="CI187" s="70"/>
      <c r="CJ187" s="70"/>
      <c r="CK187" s="70"/>
      <c r="CL187" s="70"/>
      <c r="CM187" s="70"/>
      <c r="CN187" s="70"/>
      <c r="CO187" s="70"/>
      <c r="CP187" s="70"/>
      <c r="CQ187" s="70"/>
      <c r="CR187" s="70"/>
      <c r="CS187" s="70"/>
      <c r="CT187" s="70"/>
      <c r="CU187" s="70"/>
      <c r="CV187" s="70"/>
      <c r="CW187" s="70"/>
      <c r="CX187" s="70"/>
      <c r="CY187" s="70"/>
      <c r="CZ187" s="70"/>
      <c r="DA187" s="70"/>
      <c r="DB187" s="70"/>
      <c r="DC187" s="70"/>
      <c r="DD187" s="70"/>
      <c r="DE187" s="70"/>
      <c r="DF187" s="70"/>
      <c r="DG187" s="70"/>
      <c r="DH187" s="70"/>
      <c r="DI187" s="70"/>
      <c r="DJ187" s="70"/>
      <c r="DK187" s="70"/>
      <c r="DL187" s="70"/>
      <c r="DM187" s="70"/>
      <c r="DN187" s="70"/>
      <c r="DO187" s="70"/>
      <c r="DP187" s="70"/>
      <c r="DQ187" s="70"/>
      <c r="DR187" s="70"/>
      <c r="DS187" s="70"/>
      <c r="DT187" s="70"/>
      <c r="DU187" s="70"/>
      <c r="DV187" s="70"/>
      <c r="DW187" s="70"/>
      <c r="DX187" s="70"/>
      <c r="DY187" s="70"/>
      <c r="DZ187" s="70"/>
      <c r="EA187" s="70"/>
      <c r="EB187" s="70"/>
      <c r="EC187" s="70"/>
      <c r="ED187" s="70"/>
      <c r="EE187" s="70"/>
      <c r="EF187" s="70"/>
      <c r="EG187" s="70"/>
      <c r="EH187" s="70"/>
      <c r="EI187" s="70"/>
      <c r="EJ187" s="70"/>
      <c r="EK187" s="70"/>
      <c r="EL187" s="70"/>
      <c r="EM187" s="70"/>
      <c r="EN187" s="70"/>
      <c r="EO187" s="70"/>
      <c r="EP187" s="70"/>
      <c r="EQ187" s="70"/>
      <c r="ER187" s="70"/>
      <c r="ES187" s="70"/>
      <c r="ET187" s="70"/>
      <c r="EU187" s="70"/>
      <c r="EV187" s="70"/>
      <c r="EW187" s="70"/>
      <c r="EX187" s="70"/>
      <c r="EY187" s="70"/>
      <c r="EZ187" s="70"/>
      <c r="FA187" s="70"/>
      <c r="FB187" s="70"/>
      <c r="FC187" s="70"/>
      <c r="FD187" s="70"/>
      <c r="FE187" s="70"/>
      <c r="FF187" s="70"/>
      <c r="FG187" s="70"/>
      <c r="FH187" s="70"/>
      <c r="FI187" s="70"/>
      <c r="FJ187" s="70"/>
      <c r="FK187" s="70"/>
      <c r="FL187" s="70"/>
      <c r="FM187" s="70"/>
      <c r="FN187" s="70"/>
      <c r="FO187" s="70"/>
      <c r="FP187" s="70"/>
      <c r="FQ187" s="70"/>
    </row>
    <row r="188" spans="1:173" s="76" customFormat="1" ht="63" x14ac:dyDescent="0.25">
      <c r="A188" s="43">
        <f t="shared" ref="A188:A192" si="36">A187+1</f>
        <v>168</v>
      </c>
      <c r="B188" s="34" t="s">
        <v>91</v>
      </c>
      <c r="C188" s="35">
        <f>'[9]Сост.одн.сх. 6-10кВ'!$E$57</f>
        <v>626.67017626095196</v>
      </c>
      <c r="D188" s="47">
        <f t="shared" si="34"/>
        <v>125.3340352521904</v>
      </c>
      <c r="E188" s="36">
        <f t="shared" si="35"/>
        <v>752.00421151314231</v>
      </c>
      <c r="F188" s="52">
        <f t="shared" ref="F188:F192" si="37">F187+1</f>
        <v>10216</v>
      </c>
      <c r="G188" s="37" t="s">
        <v>12</v>
      </c>
      <c r="H188" s="34" t="s">
        <v>13</v>
      </c>
      <c r="I188" s="38">
        <v>2441</v>
      </c>
      <c r="J188" s="34" t="s">
        <v>399</v>
      </c>
      <c r="K188" s="62">
        <v>9910070018</v>
      </c>
      <c r="L188" s="61" t="s">
        <v>214</v>
      </c>
      <c r="M188" s="24">
        <f>E188/'[2]2015'!E168-1</f>
        <v>0.24093104210089478</v>
      </c>
      <c r="N188" s="5" t="b">
        <f>B188='[2]2015'!B168</f>
        <v>0</v>
      </c>
      <c r="O188" s="70"/>
      <c r="P188" s="23">
        <f>E188*100/'[3]2015'!E168</f>
        <v>124.09310421008948</v>
      </c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  <c r="AW188" s="70"/>
      <c r="AX188" s="70"/>
      <c r="AY188" s="70"/>
      <c r="AZ188" s="70"/>
      <c r="BA188" s="70"/>
      <c r="BB188" s="70"/>
      <c r="BC188" s="70"/>
      <c r="BD188" s="70"/>
      <c r="BE188" s="70"/>
      <c r="BF188" s="70"/>
      <c r="BG188" s="70"/>
      <c r="BH188" s="70"/>
      <c r="BI188" s="70"/>
      <c r="BJ188" s="70"/>
      <c r="BK188" s="70"/>
      <c r="BL188" s="70"/>
      <c r="BM188" s="70"/>
      <c r="BN188" s="70"/>
      <c r="BO188" s="70"/>
      <c r="BP188" s="70"/>
      <c r="BQ188" s="70"/>
      <c r="BR188" s="70"/>
      <c r="BS188" s="70"/>
      <c r="BT188" s="70"/>
      <c r="BU188" s="70"/>
      <c r="BV188" s="70"/>
      <c r="BW188" s="70"/>
      <c r="BX188" s="70"/>
      <c r="BY188" s="70"/>
      <c r="BZ188" s="70"/>
      <c r="CA188" s="70"/>
      <c r="CB188" s="70"/>
      <c r="CC188" s="70"/>
      <c r="CD188" s="70"/>
      <c r="CE188" s="70"/>
      <c r="CF188" s="70"/>
      <c r="CG188" s="70"/>
      <c r="CH188" s="70"/>
      <c r="CI188" s="70"/>
      <c r="CJ188" s="70"/>
      <c r="CK188" s="70"/>
      <c r="CL188" s="70"/>
      <c r="CM188" s="70"/>
      <c r="CN188" s="70"/>
      <c r="CO188" s="70"/>
      <c r="CP188" s="70"/>
      <c r="CQ188" s="70"/>
      <c r="CR188" s="70"/>
      <c r="CS188" s="70"/>
      <c r="CT188" s="70"/>
      <c r="CU188" s="70"/>
      <c r="CV188" s="70"/>
      <c r="CW188" s="70"/>
      <c r="CX188" s="70"/>
      <c r="CY188" s="70"/>
      <c r="CZ188" s="70"/>
      <c r="DA188" s="70"/>
      <c r="DB188" s="70"/>
      <c r="DC188" s="70"/>
      <c r="DD188" s="70"/>
      <c r="DE188" s="70"/>
      <c r="DF188" s="70"/>
      <c r="DG188" s="70"/>
      <c r="DH188" s="70"/>
      <c r="DI188" s="70"/>
      <c r="DJ188" s="70"/>
      <c r="DK188" s="70"/>
      <c r="DL188" s="70"/>
      <c r="DM188" s="70"/>
      <c r="DN188" s="70"/>
      <c r="DO188" s="70"/>
      <c r="DP188" s="70"/>
      <c r="DQ188" s="70"/>
      <c r="DR188" s="70"/>
      <c r="DS188" s="70"/>
      <c r="DT188" s="70"/>
      <c r="DU188" s="70"/>
      <c r="DV188" s="70"/>
      <c r="DW188" s="70"/>
      <c r="DX188" s="70"/>
      <c r="DY188" s="70"/>
      <c r="DZ188" s="70"/>
      <c r="EA188" s="70"/>
      <c r="EB188" s="70"/>
      <c r="EC188" s="70"/>
      <c r="ED188" s="70"/>
      <c r="EE188" s="70"/>
      <c r="EF188" s="70"/>
      <c r="EG188" s="70"/>
      <c r="EH188" s="70"/>
      <c r="EI188" s="70"/>
      <c r="EJ188" s="70"/>
      <c r="EK188" s="70"/>
      <c r="EL188" s="70"/>
      <c r="EM188" s="70"/>
      <c r="EN188" s="70"/>
      <c r="EO188" s="70"/>
      <c r="EP188" s="70"/>
      <c r="EQ188" s="70"/>
      <c r="ER188" s="70"/>
      <c r="ES188" s="70"/>
      <c r="ET188" s="70"/>
      <c r="EU188" s="70"/>
      <c r="EV188" s="70"/>
      <c r="EW188" s="70"/>
      <c r="EX188" s="70"/>
      <c r="EY188" s="70"/>
      <c r="EZ188" s="70"/>
      <c r="FA188" s="70"/>
      <c r="FB188" s="70"/>
      <c r="FC188" s="70"/>
      <c r="FD188" s="70"/>
      <c r="FE188" s="70"/>
      <c r="FF188" s="70"/>
      <c r="FG188" s="70"/>
      <c r="FH188" s="70"/>
      <c r="FI188" s="70"/>
      <c r="FJ188" s="70"/>
      <c r="FK188" s="70"/>
      <c r="FL188" s="70"/>
      <c r="FM188" s="70"/>
      <c r="FN188" s="70"/>
      <c r="FO188" s="70"/>
      <c r="FP188" s="70"/>
      <c r="FQ188" s="70"/>
    </row>
    <row r="189" spans="1:173" s="76" customFormat="1" ht="63" x14ac:dyDescent="0.25">
      <c r="A189" s="43">
        <f t="shared" si="36"/>
        <v>169</v>
      </c>
      <c r="B189" s="34" t="s">
        <v>92</v>
      </c>
      <c r="C189" s="35">
        <f>'[9]Сост.одн.сх. 6-10кВ'!$M$57</f>
        <v>880.83208998822965</v>
      </c>
      <c r="D189" s="47">
        <f t="shared" si="34"/>
        <v>176.16641799764594</v>
      </c>
      <c r="E189" s="36">
        <f t="shared" si="35"/>
        <v>1056.9985079858757</v>
      </c>
      <c r="F189" s="52">
        <f t="shared" si="37"/>
        <v>10217</v>
      </c>
      <c r="G189" s="37" t="s">
        <v>12</v>
      </c>
      <c r="H189" s="34" t="s">
        <v>13</v>
      </c>
      <c r="I189" s="38">
        <v>2441</v>
      </c>
      <c r="J189" s="34" t="s">
        <v>399</v>
      </c>
      <c r="K189" s="62">
        <v>9910070018</v>
      </c>
      <c r="L189" s="61" t="s">
        <v>214</v>
      </c>
      <c r="M189" s="24">
        <f>E189/'[2]2015'!E169-1</f>
        <v>0.24352765645397145</v>
      </c>
      <c r="N189" s="5" t="b">
        <f>B189='[2]2015'!B169</f>
        <v>0</v>
      </c>
      <c r="O189" s="70"/>
      <c r="P189" s="23">
        <f>E189*100/'[3]2015'!E169</f>
        <v>124.35276564539714</v>
      </c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  <c r="AO189" s="70"/>
      <c r="AP189" s="70"/>
      <c r="AQ189" s="70"/>
      <c r="AR189" s="70"/>
      <c r="AS189" s="70"/>
      <c r="AT189" s="70"/>
      <c r="AU189" s="70"/>
      <c r="AV189" s="70"/>
      <c r="AW189" s="70"/>
      <c r="AX189" s="70"/>
      <c r="AY189" s="70"/>
      <c r="AZ189" s="70"/>
      <c r="BA189" s="70"/>
      <c r="BB189" s="70"/>
      <c r="BC189" s="70"/>
      <c r="BD189" s="70"/>
      <c r="BE189" s="70"/>
      <c r="BF189" s="70"/>
      <c r="BG189" s="70"/>
      <c r="BH189" s="70"/>
      <c r="BI189" s="70"/>
      <c r="BJ189" s="70"/>
      <c r="BK189" s="70"/>
      <c r="BL189" s="70"/>
      <c r="BM189" s="70"/>
      <c r="BN189" s="70"/>
      <c r="BO189" s="70"/>
      <c r="BP189" s="70"/>
      <c r="BQ189" s="70"/>
      <c r="BR189" s="70"/>
      <c r="BS189" s="70"/>
      <c r="BT189" s="70"/>
      <c r="BU189" s="70"/>
      <c r="BV189" s="70"/>
      <c r="BW189" s="70"/>
      <c r="BX189" s="70"/>
      <c r="BY189" s="70"/>
      <c r="BZ189" s="70"/>
      <c r="CA189" s="70"/>
      <c r="CB189" s="70"/>
      <c r="CC189" s="70"/>
      <c r="CD189" s="70"/>
      <c r="CE189" s="70"/>
      <c r="CF189" s="70"/>
      <c r="CG189" s="70"/>
      <c r="CH189" s="70"/>
      <c r="CI189" s="70"/>
      <c r="CJ189" s="70"/>
      <c r="CK189" s="70"/>
      <c r="CL189" s="70"/>
      <c r="CM189" s="70"/>
      <c r="CN189" s="70"/>
      <c r="CO189" s="70"/>
      <c r="CP189" s="70"/>
      <c r="CQ189" s="70"/>
      <c r="CR189" s="70"/>
      <c r="CS189" s="70"/>
      <c r="CT189" s="70"/>
      <c r="CU189" s="70"/>
      <c r="CV189" s="70"/>
      <c r="CW189" s="70"/>
      <c r="CX189" s="70"/>
      <c r="CY189" s="70"/>
      <c r="CZ189" s="70"/>
      <c r="DA189" s="70"/>
      <c r="DB189" s="70"/>
      <c r="DC189" s="70"/>
      <c r="DD189" s="70"/>
      <c r="DE189" s="70"/>
      <c r="DF189" s="70"/>
      <c r="DG189" s="70"/>
      <c r="DH189" s="70"/>
      <c r="DI189" s="70"/>
      <c r="DJ189" s="70"/>
      <c r="DK189" s="70"/>
      <c r="DL189" s="70"/>
      <c r="DM189" s="70"/>
      <c r="DN189" s="70"/>
      <c r="DO189" s="70"/>
      <c r="DP189" s="70"/>
      <c r="DQ189" s="70"/>
      <c r="DR189" s="70"/>
      <c r="DS189" s="70"/>
      <c r="DT189" s="70"/>
      <c r="DU189" s="70"/>
      <c r="DV189" s="70"/>
      <c r="DW189" s="70"/>
      <c r="DX189" s="70"/>
      <c r="DY189" s="70"/>
      <c r="DZ189" s="70"/>
      <c r="EA189" s="70"/>
      <c r="EB189" s="70"/>
      <c r="EC189" s="70"/>
      <c r="ED189" s="70"/>
      <c r="EE189" s="70"/>
      <c r="EF189" s="70"/>
      <c r="EG189" s="70"/>
      <c r="EH189" s="70"/>
      <c r="EI189" s="70"/>
      <c r="EJ189" s="70"/>
      <c r="EK189" s="70"/>
      <c r="EL189" s="70"/>
      <c r="EM189" s="70"/>
      <c r="EN189" s="70"/>
      <c r="EO189" s="70"/>
      <c r="EP189" s="70"/>
      <c r="EQ189" s="70"/>
      <c r="ER189" s="70"/>
      <c r="ES189" s="70"/>
      <c r="ET189" s="70"/>
      <c r="EU189" s="70"/>
      <c r="EV189" s="70"/>
      <c r="EW189" s="70"/>
      <c r="EX189" s="70"/>
      <c r="EY189" s="70"/>
      <c r="EZ189" s="70"/>
      <c r="FA189" s="70"/>
      <c r="FB189" s="70"/>
      <c r="FC189" s="70"/>
      <c r="FD189" s="70"/>
      <c r="FE189" s="70"/>
      <c r="FF189" s="70"/>
      <c r="FG189" s="70"/>
      <c r="FH189" s="70"/>
      <c r="FI189" s="70"/>
      <c r="FJ189" s="70"/>
      <c r="FK189" s="70"/>
      <c r="FL189" s="70"/>
      <c r="FM189" s="70"/>
      <c r="FN189" s="70"/>
      <c r="FO189" s="70"/>
      <c r="FP189" s="70"/>
      <c r="FQ189" s="70"/>
    </row>
    <row r="190" spans="1:173" s="76" customFormat="1" ht="63" x14ac:dyDescent="0.25">
      <c r="A190" s="43">
        <f t="shared" si="36"/>
        <v>170</v>
      </c>
      <c r="B190" s="34" t="s">
        <v>93</v>
      </c>
      <c r="C190" s="35">
        <f>'[9]Сост.одн.сх. 6-10кВ'!$E$86</f>
        <v>2169.9976975267809</v>
      </c>
      <c r="D190" s="47">
        <f t="shared" si="34"/>
        <v>433.99953950535621</v>
      </c>
      <c r="E190" s="36">
        <f t="shared" si="35"/>
        <v>2603.997237032137</v>
      </c>
      <c r="F190" s="52">
        <f t="shared" si="37"/>
        <v>10218</v>
      </c>
      <c r="G190" s="37" t="s">
        <v>12</v>
      </c>
      <c r="H190" s="34" t="s">
        <v>13</v>
      </c>
      <c r="I190" s="38">
        <v>2441</v>
      </c>
      <c r="J190" s="34" t="s">
        <v>399</v>
      </c>
      <c r="K190" s="62">
        <v>9910070018</v>
      </c>
      <c r="L190" s="61" t="s">
        <v>214</v>
      </c>
      <c r="M190" s="24">
        <f>E190/'[2]2015'!E170-1</f>
        <v>0.24295810836856191</v>
      </c>
      <c r="N190" s="5" t="b">
        <f>B190='[2]2015'!B170</f>
        <v>0</v>
      </c>
      <c r="O190" s="70"/>
      <c r="P190" s="23">
        <f>E190*100/'[3]2015'!E170</f>
        <v>124.29581083685619</v>
      </c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0"/>
      <c r="CH190" s="70"/>
      <c r="CI190" s="70"/>
      <c r="CJ190" s="70"/>
      <c r="CK190" s="70"/>
      <c r="CL190" s="70"/>
      <c r="CM190" s="70"/>
      <c r="CN190" s="70"/>
      <c r="CO190" s="70"/>
      <c r="CP190" s="70"/>
      <c r="CQ190" s="70"/>
      <c r="CR190" s="70"/>
      <c r="CS190" s="70"/>
      <c r="CT190" s="70"/>
      <c r="CU190" s="70"/>
      <c r="CV190" s="70"/>
      <c r="CW190" s="70"/>
      <c r="CX190" s="70"/>
      <c r="CY190" s="70"/>
      <c r="CZ190" s="70"/>
      <c r="DA190" s="70"/>
      <c r="DB190" s="70"/>
      <c r="DC190" s="70"/>
      <c r="DD190" s="70"/>
      <c r="DE190" s="70"/>
      <c r="DF190" s="70"/>
      <c r="DG190" s="70"/>
      <c r="DH190" s="70"/>
      <c r="DI190" s="70"/>
      <c r="DJ190" s="70"/>
      <c r="DK190" s="70"/>
      <c r="DL190" s="70"/>
      <c r="DM190" s="70"/>
      <c r="DN190" s="70"/>
      <c r="DO190" s="70"/>
      <c r="DP190" s="70"/>
      <c r="DQ190" s="70"/>
      <c r="DR190" s="70"/>
      <c r="DS190" s="70"/>
      <c r="DT190" s="70"/>
      <c r="DU190" s="70"/>
      <c r="DV190" s="70"/>
      <c r="DW190" s="70"/>
      <c r="DX190" s="70"/>
      <c r="DY190" s="70"/>
      <c r="DZ190" s="70"/>
      <c r="EA190" s="70"/>
      <c r="EB190" s="70"/>
      <c r="EC190" s="70"/>
      <c r="ED190" s="70"/>
      <c r="EE190" s="70"/>
      <c r="EF190" s="70"/>
      <c r="EG190" s="70"/>
      <c r="EH190" s="70"/>
      <c r="EI190" s="70"/>
      <c r="EJ190" s="70"/>
      <c r="EK190" s="70"/>
      <c r="EL190" s="70"/>
      <c r="EM190" s="70"/>
      <c r="EN190" s="70"/>
      <c r="EO190" s="70"/>
      <c r="EP190" s="70"/>
      <c r="EQ190" s="70"/>
      <c r="ER190" s="70"/>
      <c r="ES190" s="70"/>
      <c r="ET190" s="70"/>
      <c r="EU190" s="70"/>
      <c r="EV190" s="70"/>
      <c r="EW190" s="70"/>
      <c r="EX190" s="70"/>
      <c r="EY190" s="70"/>
      <c r="EZ190" s="70"/>
      <c r="FA190" s="70"/>
      <c r="FB190" s="70"/>
      <c r="FC190" s="70"/>
      <c r="FD190" s="70"/>
      <c r="FE190" s="70"/>
      <c r="FF190" s="70"/>
      <c r="FG190" s="70"/>
      <c r="FH190" s="70"/>
      <c r="FI190" s="70"/>
      <c r="FJ190" s="70"/>
      <c r="FK190" s="70"/>
      <c r="FL190" s="70"/>
      <c r="FM190" s="70"/>
      <c r="FN190" s="70"/>
      <c r="FO190" s="70"/>
      <c r="FP190" s="70"/>
      <c r="FQ190" s="70"/>
    </row>
    <row r="191" spans="1:173" s="76" customFormat="1" ht="63" x14ac:dyDescent="0.25">
      <c r="A191" s="43">
        <f t="shared" si="36"/>
        <v>171</v>
      </c>
      <c r="B191" s="34" t="s">
        <v>94</v>
      </c>
      <c r="C191" s="35">
        <f>'[9]Сост.одн.сх. 6-10кВ'!$M$86</f>
        <v>3342.5004575759453</v>
      </c>
      <c r="D191" s="47">
        <f t="shared" si="34"/>
        <v>668.50009151518907</v>
      </c>
      <c r="E191" s="36">
        <f>D191+C191</f>
        <v>4011.0005490911344</v>
      </c>
      <c r="F191" s="52">
        <f t="shared" si="37"/>
        <v>10219</v>
      </c>
      <c r="G191" s="37" t="s">
        <v>12</v>
      </c>
      <c r="H191" s="34" t="s">
        <v>13</v>
      </c>
      <c r="I191" s="38">
        <v>2441</v>
      </c>
      <c r="J191" s="34" t="s">
        <v>399</v>
      </c>
      <c r="K191" s="62">
        <v>9910070018</v>
      </c>
      <c r="L191" s="61" t="s">
        <v>214</v>
      </c>
      <c r="M191" s="24">
        <f>E191/'[2]2015'!E171-1</f>
        <v>0.23949337116536928</v>
      </c>
      <c r="N191" s="5" t="b">
        <f>B191='[2]2015'!B171</f>
        <v>0</v>
      </c>
      <c r="O191" s="70"/>
      <c r="P191" s="23">
        <f>E191*100/'[3]2015'!E171</f>
        <v>123.94933711653692</v>
      </c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0"/>
      <c r="BG191" s="70"/>
      <c r="BH191" s="70"/>
      <c r="BI191" s="70"/>
      <c r="BJ191" s="70"/>
      <c r="BK191" s="70"/>
      <c r="BL191" s="70"/>
      <c r="BM191" s="70"/>
      <c r="BN191" s="70"/>
      <c r="BO191" s="70"/>
      <c r="BP191" s="70"/>
      <c r="BQ191" s="70"/>
      <c r="BR191" s="70"/>
      <c r="BS191" s="70"/>
      <c r="BT191" s="70"/>
      <c r="BU191" s="70"/>
      <c r="BV191" s="70"/>
      <c r="BW191" s="70"/>
      <c r="BX191" s="70"/>
      <c r="BY191" s="70"/>
      <c r="BZ191" s="70"/>
      <c r="CA191" s="70"/>
      <c r="CB191" s="70"/>
      <c r="CC191" s="70"/>
      <c r="CD191" s="70"/>
      <c r="CE191" s="70"/>
      <c r="CF191" s="70"/>
      <c r="CG191" s="70"/>
      <c r="CH191" s="70"/>
      <c r="CI191" s="70"/>
      <c r="CJ191" s="70"/>
      <c r="CK191" s="70"/>
      <c r="CL191" s="70"/>
      <c r="CM191" s="70"/>
      <c r="CN191" s="70"/>
      <c r="CO191" s="70"/>
      <c r="CP191" s="70"/>
      <c r="CQ191" s="70"/>
      <c r="CR191" s="70"/>
      <c r="CS191" s="70"/>
      <c r="CT191" s="70"/>
      <c r="CU191" s="70"/>
      <c r="CV191" s="70"/>
      <c r="CW191" s="70"/>
      <c r="CX191" s="70"/>
      <c r="CY191" s="70"/>
      <c r="CZ191" s="70"/>
      <c r="DA191" s="70"/>
      <c r="DB191" s="70"/>
      <c r="DC191" s="70"/>
      <c r="DD191" s="70"/>
      <c r="DE191" s="70"/>
      <c r="DF191" s="70"/>
      <c r="DG191" s="70"/>
      <c r="DH191" s="70"/>
      <c r="DI191" s="70"/>
      <c r="DJ191" s="70"/>
      <c r="DK191" s="70"/>
      <c r="DL191" s="70"/>
      <c r="DM191" s="70"/>
      <c r="DN191" s="70"/>
      <c r="DO191" s="70"/>
      <c r="DP191" s="70"/>
      <c r="DQ191" s="70"/>
      <c r="DR191" s="70"/>
      <c r="DS191" s="70"/>
      <c r="DT191" s="70"/>
      <c r="DU191" s="70"/>
      <c r="DV191" s="70"/>
      <c r="DW191" s="70"/>
      <c r="DX191" s="70"/>
      <c r="DY191" s="70"/>
      <c r="DZ191" s="70"/>
      <c r="EA191" s="70"/>
      <c r="EB191" s="70"/>
      <c r="EC191" s="70"/>
      <c r="ED191" s="70"/>
      <c r="EE191" s="70"/>
      <c r="EF191" s="70"/>
      <c r="EG191" s="70"/>
      <c r="EH191" s="70"/>
      <c r="EI191" s="70"/>
      <c r="EJ191" s="70"/>
      <c r="EK191" s="70"/>
      <c r="EL191" s="70"/>
      <c r="EM191" s="70"/>
      <c r="EN191" s="70"/>
      <c r="EO191" s="70"/>
      <c r="EP191" s="70"/>
      <c r="EQ191" s="70"/>
      <c r="ER191" s="70"/>
      <c r="ES191" s="70"/>
      <c r="ET191" s="70"/>
      <c r="EU191" s="70"/>
      <c r="EV191" s="70"/>
      <c r="EW191" s="70"/>
      <c r="EX191" s="70"/>
      <c r="EY191" s="70"/>
      <c r="EZ191" s="70"/>
      <c r="FA191" s="70"/>
      <c r="FB191" s="70"/>
      <c r="FC191" s="70"/>
      <c r="FD191" s="70"/>
      <c r="FE191" s="70"/>
      <c r="FF191" s="70"/>
      <c r="FG191" s="70"/>
      <c r="FH191" s="70"/>
      <c r="FI191" s="70"/>
      <c r="FJ191" s="70"/>
      <c r="FK191" s="70"/>
      <c r="FL191" s="70"/>
      <c r="FM191" s="70"/>
      <c r="FN191" s="70"/>
      <c r="FO191" s="70"/>
      <c r="FP191" s="70"/>
      <c r="FQ191" s="70"/>
    </row>
    <row r="192" spans="1:173" s="76" customFormat="1" ht="63" x14ac:dyDescent="0.25">
      <c r="A192" s="43">
        <f t="shared" si="36"/>
        <v>172</v>
      </c>
      <c r="B192" s="34" t="s">
        <v>95</v>
      </c>
      <c r="C192" s="35">
        <f>'[9]Сост.одн.сх. 6-10кВ'!$E$118</f>
        <v>4530.8343130780868</v>
      </c>
      <c r="D192" s="47">
        <f t="shared" si="34"/>
        <v>906.16686261561745</v>
      </c>
      <c r="E192" s="36">
        <f>D192+C192</f>
        <v>5437.0011756937038</v>
      </c>
      <c r="F192" s="52">
        <f t="shared" si="37"/>
        <v>10220</v>
      </c>
      <c r="G192" s="37" t="s">
        <v>12</v>
      </c>
      <c r="H192" s="34" t="s">
        <v>13</v>
      </c>
      <c r="I192" s="38">
        <v>2441</v>
      </c>
      <c r="J192" s="34" t="s">
        <v>399</v>
      </c>
      <c r="K192" s="62">
        <v>9910070018</v>
      </c>
      <c r="L192" s="61" t="s">
        <v>214</v>
      </c>
      <c r="M192" s="24">
        <f>E192/'[2]2015'!E172-1</f>
        <v>0.23906141020984895</v>
      </c>
      <c r="N192" s="5" t="b">
        <f>B192='[2]2015'!B172</f>
        <v>0</v>
      </c>
      <c r="O192" s="70"/>
      <c r="P192" s="23">
        <f>E192*100/'[3]2015'!E172</f>
        <v>123.9061410209849</v>
      </c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0"/>
      <c r="CH192" s="70"/>
      <c r="CI192" s="70"/>
      <c r="CJ192" s="70"/>
      <c r="CK192" s="70"/>
      <c r="CL192" s="70"/>
      <c r="CM192" s="70"/>
      <c r="CN192" s="70"/>
      <c r="CO192" s="70"/>
      <c r="CP192" s="70"/>
      <c r="CQ192" s="70"/>
      <c r="CR192" s="70"/>
      <c r="CS192" s="70"/>
      <c r="CT192" s="70"/>
      <c r="CU192" s="70"/>
      <c r="CV192" s="70"/>
      <c r="CW192" s="70"/>
      <c r="CX192" s="70"/>
      <c r="CY192" s="70"/>
      <c r="CZ192" s="70"/>
      <c r="DA192" s="70"/>
      <c r="DB192" s="70"/>
      <c r="DC192" s="70"/>
      <c r="DD192" s="70"/>
      <c r="DE192" s="70"/>
      <c r="DF192" s="70"/>
      <c r="DG192" s="70"/>
      <c r="DH192" s="70"/>
      <c r="DI192" s="70"/>
      <c r="DJ192" s="70"/>
      <c r="DK192" s="70"/>
      <c r="DL192" s="70"/>
      <c r="DM192" s="70"/>
      <c r="DN192" s="70"/>
      <c r="DO192" s="70"/>
      <c r="DP192" s="70"/>
      <c r="DQ192" s="70"/>
      <c r="DR192" s="70"/>
      <c r="DS192" s="70"/>
      <c r="DT192" s="70"/>
      <c r="DU192" s="70"/>
      <c r="DV192" s="70"/>
      <c r="DW192" s="70"/>
      <c r="DX192" s="70"/>
      <c r="DY192" s="70"/>
      <c r="DZ192" s="70"/>
      <c r="EA192" s="70"/>
      <c r="EB192" s="70"/>
      <c r="EC192" s="70"/>
      <c r="ED192" s="70"/>
      <c r="EE192" s="70"/>
      <c r="EF192" s="70"/>
      <c r="EG192" s="70"/>
      <c r="EH192" s="70"/>
      <c r="EI192" s="70"/>
      <c r="EJ192" s="70"/>
      <c r="EK192" s="70"/>
      <c r="EL192" s="70"/>
      <c r="EM192" s="70"/>
      <c r="EN192" s="70"/>
      <c r="EO192" s="70"/>
      <c r="EP192" s="70"/>
      <c r="EQ192" s="70"/>
      <c r="ER192" s="70"/>
      <c r="ES192" s="70"/>
      <c r="ET192" s="70"/>
      <c r="EU192" s="70"/>
      <c r="EV192" s="70"/>
      <c r="EW192" s="70"/>
      <c r="EX192" s="70"/>
      <c r="EY192" s="70"/>
      <c r="EZ192" s="70"/>
      <c r="FA192" s="70"/>
      <c r="FB192" s="70"/>
      <c r="FC192" s="70"/>
      <c r="FD192" s="70"/>
      <c r="FE192" s="70"/>
      <c r="FF192" s="70"/>
      <c r="FG192" s="70"/>
      <c r="FH192" s="70"/>
      <c r="FI192" s="70"/>
      <c r="FJ192" s="70"/>
      <c r="FK192" s="70"/>
      <c r="FL192" s="70"/>
      <c r="FM192" s="70"/>
      <c r="FN192" s="70"/>
      <c r="FO192" s="70"/>
      <c r="FP192" s="70"/>
      <c r="FQ192" s="70"/>
    </row>
    <row r="193" spans="1:173" s="76" customFormat="1" x14ac:dyDescent="0.25">
      <c r="A193" s="82" t="s">
        <v>96</v>
      </c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4"/>
      <c r="M193" s="24" t="e">
        <f>E193/'[2]2015'!E173-1</f>
        <v>#DIV/0!</v>
      </c>
      <c r="N193" s="5" t="b">
        <f>B193='[2]2015'!B173</f>
        <v>1</v>
      </c>
      <c r="O193" s="70"/>
      <c r="P193" s="23" t="e">
        <f>E193*100/'[3]2015'!E173</f>
        <v>#DIV/0!</v>
      </c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0"/>
      <c r="CH193" s="70"/>
      <c r="CI193" s="70"/>
      <c r="CJ193" s="70"/>
      <c r="CK193" s="70"/>
      <c r="CL193" s="70"/>
      <c r="CM193" s="70"/>
      <c r="CN193" s="70"/>
      <c r="CO193" s="70"/>
      <c r="CP193" s="70"/>
      <c r="CQ193" s="70"/>
      <c r="CR193" s="70"/>
      <c r="CS193" s="70"/>
      <c r="CT193" s="70"/>
      <c r="CU193" s="70"/>
      <c r="CV193" s="70"/>
      <c r="CW193" s="70"/>
      <c r="CX193" s="70"/>
      <c r="CY193" s="70"/>
      <c r="CZ193" s="70"/>
      <c r="DA193" s="70"/>
      <c r="DB193" s="70"/>
      <c r="DC193" s="70"/>
      <c r="DD193" s="70"/>
      <c r="DE193" s="70"/>
      <c r="DF193" s="70"/>
      <c r="DG193" s="70"/>
      <c r="DH193" s="70"/>
      <c r="DI193" s="70"/>
      <c r="DJ193" s="70"/>
      <c r="DK193" s="70"/>
      <c r="DL193" s="70"/>
      <c r="DM193" s="70"/>
      <c r="DN193" s="70"/>
      <c r="DO193" s="70"/>
      <c r="DP193" s="70"/>
      <c r="DQ193" s="70"/>
      <c r="DR193" s="70"/>
      <c r="DS193" s="70"/>
      <c r="DT193" s="70"/>
      <c r="DU193" s="70"/>
      <c r="DV193" s="70"/>
      <c r="DW193" s="70"/>
      <c r="DX193" s="70"/>
      <c r="DY193" s="70"/>
      <c r="DZ193" s="70"/>
      <c r="EA193" s="70"/>
      <c r="EB193" s="70"/>
      <c r="EC193" s="70"/>
      <c r="ED193" s="70"/>
      <c r="EE193" s="70"/>
      <c r="EF193" s="70"/>
      <c r="EG193" s="70"/>
      <c r="EH193" s="70"/>
      <c r="EI193" s="70"/>
      <c r="EJ193" s="70"/>
      <c r="EK193" s="70"/>
      <c r="EL193" s="70"/>
      <c r="EM193" s="70"/>
      <c r="EN193" s="70"/>
      <c r="EO193" s="70"/>
      <c r="EP193" s="70"/>
      <c r="EQ193" s="70"/>
      <c r="ER193" s="70"/>
      <c r="ES193" s="70"/>
      <c r="ET193" s="70"/>
      <c r="EU193" s="70"/>
      <c r="EV193" s="70"/>
      <c r="EW193" s="70"/>
      <c r="EX193" s="70"/>
      <c r="EY193" s="70"/>
      <c r="EZ193" s="70"/>
      <c r="FA193" s="70"/>
      <c r="FB193" s="70"/>
      <c r="FC193" s="70"/>
      <c r="FD193" s="70"/>
      <c r="FE193" s="70"/>
      <c r="FF193" s="70"/>
      <c r="FG193" s="70"/>
      <c r="FH193" s="70"/>
      <c r="FI193" s="70"/>
      <c r="FJ193" s="70"/>
      <c r="FK193" s="70"/>
      <c r="FL193" s="70"/>
      <c r="FM193" s="70"/>
      <c r="FN193" s="70"/>
      <c r="FO193" s="70"/>
      <c r="FP193" s="70"/>
      <c r="FQ193" s="70"/>
    </row>
    <row r="194" spans="1:173" s="76" customFormat="1" ht="63" x14ac:dyDescent="0.25">
      <c r="A194" s="43">
        <f>A192+1</f>
        <v>173</v>
      </c>
      <c r="B194" s="34" t="s">
        <v>97</v>
      </c>
      <c r="C194" s="35">
        <f>'[9]Сост.одн.сх. 35-110кВ'!$E$25</f>
        <v>349.16731756603673</v>
      </c>
      <c r="D194" s="47">
        <f t="shared" ref="D194:D200" si="38">C194*0.2</f>
        <v>69.833463513207349</v>
      </c>
      <c r="E194" s="36">
        <f t="shared" ref="E194:E198" si="39">D194+C194</f>
        <v>419.00078107924406</v>
      </c>
      <c r="F194" s="52">
        <f>F192+1</f>
        <v>10221</v>
      </c>
      <c r="G194" s="37" t="s">
        <v>12</v>
      </c>
      <c r="H194" s="34" t="s">
        <v>13</v>
      </c>
      <c r="I194" s="38">
        <v>2441</v>
      </c>
      <c r="J194" s="34" t="s">
        <v>399</v>
      </c>
      <c r="K194" s="62">
        <v>9910070018</v>
      </c>
      <c r="L194" s="61" t="s">
        <v>214</v>
      </c>
      <c r="M194" s="24">
        <f>E194/'[2]2015'!E174-1</f>
        <v>0.24332575987906258</v>
      </c>
      <c r="N194" s="5" t="b">
        <f>B194='[2]2015'!B174</f>
        <v>0</v>
      </c>
      <c r="O194" s="70"/>
      <c r="P194" s="23">
        <f>E194*100/'[3]2015'!E174</f>
        <v>124.33257598790624</v>
      </c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0"/>
      <c r="CH194" s="70"/>
      <c r="CI194" s="70"/>
      <c r="CJ194" s="70"/>
      <c r="CK194" s="70"/>
      <c r="CL194" s="70"/>
      <c r="CM194" s="70"/>
      <c r="CN194" s="70"/>
      <c r="CO194" s="70"/>
      <c r="CP194" s="70"/>
      <c r="CQ194" s="70"/>
      <c r="CR194" s="70"/>
      <c r="CS194" s="70"/>
      <c r="CT194" s="70"/>
      <c r="CU194" s="70"/>
      <c r="CV194" s="70"/>
      <c r="CW194" s="70"/>
      <c r="CX194" s="70"/>
      <c r="CY194" s="70"/>
      <c r="CZ194" s="70"/>
      <c r="DA194" s="70"/>
      <c r="DB194" s="70"/>
      <c r="DC194" s="70"/>
      <c r="DD194" s="70"/>
      <c r="DE194" s="70"/>
      <c r="DF194" s="70"/>
      <c r="DG194" s="70"/>
      <c r="DH194" s="70"/>
      <c r="DI194" s="70"/>
      <c r="DJ194" s="70"/>
      <c r="DK194" s="70"/>
      <c r="DL194" s="70"/>
      <c r="DM194" s="70"/>
      <c r="DN194" s="70"/>
      <c r="DO194" s="70"/>
      <c r="DP194" s="70"/>
      <c r="DQ194" s="70"/>
      <c r="DR194" s="70"/>
      <c r="DS194" s="70"/>
      <c r="DT194" s="70"/>
      <c r="DU194" s="70"/>
      <c r="DV194" s="70"/>
      <c r="DW194" s="70"/>
      <c r="DX194" s="70"/>
      <c r="DY194" s="70"/>
      <c r="DZ194" s="70"/>
      <c r="EA194" s="70"/>
      <c r="EB194" s="70"/>
      <c r="EC194" s="70"/>
      <c r="ED194" s="70"/>
      <c r="EE194" s="70"/>
      <c r="EF194" s="70"/>
      <c r="EG194" s="70"/>
      <c r="EH194" s="70"/>
      <c r="EI194" s="70"/>
      <c r="EJ194" s="70"/>
      <c r="EK194" s="70"/>
      <c r="EL194" s="70"/>
      <c r="EM194" s="70"/>
      <c r="EN194" s="70"/>
      <c r="EO194" s="70"/>
      <c r="EP194" s="70"/>
      <c r="EQ194" s="70"/>
      <c r="ER194" s="70"/>
      <c r="ES194" s="70"/>
      <c r="ET194" s="70"/>
      <c r="EU194" s="70"/>
      <c r="EV194" s="70"/>
      <c r="EW194" s="70"/>
      <c r="EX194" s="70"/>
      <c r="EY194" s="70"/>
      <c r="EZ194" s="70"/>
      <c r="FA194" s="70"/>
      <c r="FB194" s="70"/>
      <c r="FC194" s="70"/>
      <c r="FD194" s="70"/>
      <c r="FE194" s="70"/>
      <c r="FF194" s="70"/>
      <c r="FG194" s="70"/>
      <c r="FH194" s="70"/>
      <c r="FI194" s="70"/>
      <c r="FJ194" s="70"/>
      <c r="FK194" s="70"/>
      <c r="FL194" s="70"/>
      <c r="FM194" s="70"/>
      <c r="FN194" s="70"/>
      <c r="FO194" s="70"/>
      <c r="FP194" s="70"/>
      <c r="FQ194" s="70"/>
    </row>
    <row r="195" spans="1:173" s="76" customFormat="1" ht="63" x14ac:dyDescent="0.25">
      <c r="A195" s="43">
        <f>A194+1</f>
        <v>174</v>
      </c>
      <c r="B195" s="34" t="s">
        <v>98</v>
      </c>
      <c r="C195" s="35">
        <f>'[9]Сост.одн.сх. 35-110кВ'!$M$25</f>
        <v>490.83446433620918</v>
      </c>
      <c r="D195" s="47">
        <f t="shared" si="38"/>
        <v>98.166892867241842</v>
      </c>
      <c r="E195" s="36">
        <f t="shared" si="39"/>
        <v>589.00135720345099</v>
      </c>
      <c r="F195" s="52">
        <f>F194+1</f>
        <v>10222</v>
      </c>
      <c r="G195" s="37" t="s">
        <v>12</v>
      </c>
      <c r="H195" s="34" t="s">
        <v>13</v>
      </c>
      <c r="I195" s="38">
        <v>2441</v>
      </c>
      <c r="J195" s="34" t="s">
        <v>399</v>
      </c>
      <c r="K195" s="62">
        <v>9910070018</v>
      </c>
      <c r="L195" s="61" t="s">
        <v>214</v>
      </c>
      <c r="M195" s="24">
        <f>E195/'[2]2015'!E175-1</f>
        <v>0.24261889705369399</v>
      </c>
      <c r="N195" s="5" t="b">
        <f>B195='[2]2015'!B175</f>
        <v>0</v>
      </c>
      <c r="O195" s="70"/>
      <c r="P195" s="23">
        <f>E195*100/'[3]2015'!E175</f>
        <v>124.2618897053694</v>
      </c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0"/>
      <c r="CH195" s="70"/>
      <c r="CI195" s="70"/>
      <c r="CJ195" s="70"/>
      <c r="CK195" s="70"/>
      <c r="CL195" s="70"/>
      <c r="CM195" s="70"/>
      <c r="CN195" s="70"/>
      <c r="CO195" s="70"/>
      <c r="CP195" s="70"/>
      <c r="CQ195" s="70"/>
      <c r="CR195" s="70"/>
      <c r="CS195" s="70"/>
      <c r="CT195" s="70"/>
      <c r="CU195" s="70"/>
      <c r="CV195" s="70"/>
      <c r="CW195" s="70"/>
      <c r="CX195" s="70"/>
      <c r="CY195" s="70"/>
      <c r="CZ195" s="70"/>
      <c r="DA195" s="70"/>
      <c r="DB195" s="70"/>
      <c r="DC195" s="70"/>
      <c r="DD195" s="70"/>
      <c r="DE195" s="70"/>
      <c r="DF195" s="70"/>
      <c r="DG195" s="70"/>
      <c r="DH195" s="70"/>
      <c r="DI195" s="70"/>
      <c r="DJ195" s="70"/>
      <c r="DK195" s="70"/>
      <c r="DL195" s="70"/>
      <c r="DM195" s="70"/>
      <c r="DN195" s="70"/>
      <c r="DO195" s="70"/>
      <c r="DP195" s="70"/>
      <c r="DQ195" s="70"/>
      <c r="DR195" s="70"/>
      <c r="DS195" s="70"/>
      <c r="DT195" s="70"/>
      <c r="DU195" s="70"/>
      <c r="DV195" s="70"/>
      <c r="DW195" s="70"/>
      <c r="DX195" s="70"/>
      <c r="DY195" s="70"/>
      <c r="DZ195" s="70"/>
      <c r="EA195" s="70"/>
      <c r="EB195" s="70"/>
      <c r="EC195" s="70"/>
      <c r="ED195" s="70"/>
      <c r="EE195" s="70"/>
      <c r="EF195" s="70"/>
      <c r="EG195" s="70"/>
      <c r="EH195" s="70"/>
      <c r="EI195" s="70"/>
      <c r="EJ195" s="70"/>
      <c r="EK195" s="70"/>
      <c r="EL195" s="70"/>
      <c r="EM195" s="70"/>
      <c r="EN195" s="70"/>
      <c r="EO195" s="70"/>
      <c r="EP195" s="70"/>
      <c r="EQ195" s="70"/>
      <c r="ER195" s="70"/>
      <c r="ES195" s="70"/>
      <c r="ET195" s="70"/>
      <c r="EU195" s="70"/>
      <c r="EV195" s="70"/>
      <c r="EW195" s="70"/>
      <c r="EX195" s="70"/>
      <c r="EY195" s="70"/>
      <c r="EZ195" s="70"/>
      <c r="FA195" s="70"/>
      <c r="FB195" s="70"/>
      <c r="FC195" s="70"/>
      <c r="FD195" s="70"/>
      <c r="FE195" s="70"/>
      <c r="FF195" s="70"/>
      <c r="FG195" s="70"/>
      <c r="FH195" s="70"/>
      <c r="FI195" s="70"/>
      <c r="FJ195" s="70"/>
      <c r="FK195" s="70"/>
      <c r="FL195" s="70"/>
      <c r="FM195" s="70"/>
      <c r="FN195" s="70"/>
      <c r="FO195" s="70"/>
      <c r="FP195" s="70"/>
      <c r="FQ195" s="70"/>
    </row>
    <row r="196" spans="1:173" s="76" customFormat="1" ht="63" x14ac:dyDescent="0.25">
      <c r="A196" s="43">
        <f t="shared" ref="A196:A200" si="40">A195+1</f>
        <v>175</v>
      </c>
      <c r="B196" s="34" t="s">
        <v>99</v>
      </c>
      <c r="C196" s="35">
        <f>'[9]Сост.одн.сх. 35-110кВ'!$E$57</f>
        <v>713.33060244230558</v>
      </c>
      <c r="D196" s="47">
        <f t="shared" si="38"/>
        <v>142.66612048846113</v>
      </c>
      <c r="E196" s="36">
        <f t="shared" si="39"/>
        <v>855.99672293076674</v>
      </c>
      <c r="F196" s="52">
        <f t="shared" ref="F196:F200" si="41">F195+1</f>
        <v>10223</v>
      </c>
      <c r="G196" s="37" t="s">
        <v>12</v>
      </c>
      <c r="H196" s="34" t="s">
        <v>13</v>
      </c>
      <c r="I196" s="38">
        <v>2441</v>
      </c>
      <c r="J196" s="34" t="s">
        <v>399</v>
      </c>
      <c r="K196" s="62">
        <v>9910070018</v>
      </c>
      <c r="L196" s="61" t="s">
        <v>214</v>
      </c>
      <c r="M196" s="24">
        <f>E196/'[2]2015'!E176-1</f>
        <v>0.2423755049793419</v>
      </c>
      <c r="N196" s="5" t="b">
        <f>B196='[2]2015'!B176</f>
        <v>0</v>
      </c>
      <c r="O196" s="70"/>
      <c r="P196" s="23">
        <f>E196*100/'[3]2015'!E176</f>
        <v>124.23755049793419</v>
      </c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  <c r="BI196" s="70"/>
      <c r="BJ196" s="70"/>
      <c r="BK196" s="70"/>
      <c r="BL196" s="70"/>
      <c r="BM196" s="70"/>
      <c r="BN196" s="70"/>
      <c r="BO196" s="70"/>
      <c r="BP196" s="70"/>
      <c r="BQ196" s="70"/>
      <c r="BR196" s="70"/>
      <c r="BS196" s="70"/>
      <c r="BT196" s="70"/>
      <c r="BU196" s="70"/>
      <c r="BV196" s="70"/>
      <c r="BW196" s="70"/>
      <c r="BX196" s="70"/>
      <c r="BY196" s="70"/>
      <c r="BZ196" s="70"/>
      <c r="CA196" s="70"/>
      <c r="CB196" s="70"/>
      <c r="CC196" s="70"/>
      <c r="CD196" s="70"/>
      <c r="CE196" s="70"/>
      <c r="CF196" s="70"/>
      <c r="CG196" s="70"/>
      <c r="CH196" s="70"/>
      <c r="CI196" s="70"/>
      <c r="CJ196" s="70"/>
      <c r="CK196" s="70"/>
      <c r="CL196" s="70"/>
      <c r="CM196" s="70"/>
      <c r="CN196" s="70"/>
      <c r="CO196" s="70"/>
      <c r="CP196" s="70"/>
      <c r="CQ196" s="70"/>
      <c r="CR196" s="70"/>
      <c r="CS196" s="70"/>
      <c r="CT196" s="70"/>
      <c r="CU196" s="70"/>
      <c r="CV196" s="70"/>
      <c r="CW196" s="70"/>
      <c r="CX196" s="70"/>
      <c r="CY196" s="70"/>
      <c r="CZ196" s="70"/>
      <c r="DA196" s="70"/>
      <c r="DB196" s="70"/>
      <c r="DC196" s="70"/>
      <c r="DD196" s="70"/>
      <c r="DE196" s="70"/>
      <c r="DF196" s="70"/>
      <c r="DG196" s="70"/>
      <c r="DH196" s="70"/>
      <c r="DI196" s="70"/>
      <c r="DJ196" s="70"/>
      <c r="DK196" s="70"/>
      <c r="DL196" s="70"/>
      <c r="DM196" s="70"/>
      <c r="DN196" s="70"/>
      <c r="DO196" s="70"/>
      <c r="DP196" s="70"/>
      <c r="DQ196" s="70"/>
      <c r="DR196" s="70"/>
      <c r="DS196" s="70"/>
      <c r="DT196" s="70"/>
      <c r="DU196" s="70"/>
      <c r="DV196" s="70"/>
      <c r="DW196" s="70"/>
      <c r="DX196" s="70"/>
      <c r="DY196" s="70"/>
      <c r="DZ196" s="70"/>
      <c r="EA196" s="70"/>
      <c r="EB196" s="70"/>
      <c r="EC196" s="70"/>
      <c r="ED196" s="70"/>
      <c r="EE196" s="70"/>
      <c r="EF196" s="70"/>
      <c r="EG196" s="70"/>
      <c r="EH196" s="70"/>
      <c r="EI196" s="70"/>
      <c r="EJ196" s="70"/>
      <c r="EK196" s="70"/>
      <c r="EL196" s="70"/>
      <c r="EM196" s="70"/>
      <c r="EN196" s="70"/>
      <c r="EO196" s="70"/>
      <c r="EP196" s="70"/>
      <c r="EQ196" s="70"/>
      <c r="ER196" s="70"/>
      <c r="ES196" s="70"/>
      <c r="ET196" s="70"/>
      <c r="EU196" s="70"/>
      <c r="EV196" s="70"/>
      <c r="EW196" s="70"/>
      <c r="EX196" s="70"/>
      <c r="EY196" s="70"/>
      <c r="EZ196" s="70"/>
      <c r="FA196" s="70"/>
      <c r="FB196" s="70"/>
      <c r="FC196" s="70"/>
      <c r="FD196" s="70"/>
      <c r="FE196" s="70"/>
      <c r="FF196" s="70"/>
      <c r="FG196" s="70"/>
      <c r="FH196" s="70"/>
      <c r="FI196" s="70"/>
      <c r="FJ196" s="70"/>
      <c r="FK196" s="70"/>
      <c r="FL196" s="70"/>
      <c r="FM196" s="70"/>
      <c r="FN196" s="70"/>
      <c r="FO196" s="70"/>
      <c r="FP196" s="70"/>
      <c r="FQ196" s="70"/>
    </row>
    <row r="197" spans="1:173" s="76" customFormat="1" ht="63" x14ac:dyDescent="0.25">
      <c r="A197" s="43">
        <f t="shared" si="40"/>
        <v>176</v>
      </c>
      <c r="B197" s="34" t="s">
        <v>326</v>
      </c>
      <c r="C197" s="35">
        <f>'[9]Сост.одн.сх. 35-110кВ'!$M$57</f>
        <v>966.66927962587079</v>
      </c>
      <c r="D197" s="47">
        <f t="shared" si="38"/>
        <v>193.33385592517416</v>
      </c>
      <c r="E197" s="36">
        <f t="shared" si="39"/>
        <v>1160.003135551045</v>
      </c>
      <c r="F197" s="52">
        <f t="shared" si="41"/>
        <v>10224</v>
      </c>
      <c r="G197" s="37" t="s">
        <v>12</v>
      </c>
      <c r="H197" s="34" t="s">
        <v>13</v>
      </c>
      <c r="I197" s="38">
        <v>2441</v>
      </c>
      <c r="J197" s="34" t="s">
        <v>399</v>
      </c>
      <c r="K197" s="62">
        <v>9910070018</v>
      </c>
      <c r="L197" s="61" t="s">
        <v>214</v>
      </c>
      <c r="M197" s="24">
        <f>E197/'[2]2015'!E177-1</f>
        <v>0.24330453971173127</v>
      </c>
      <c r="N197" s="5" t="b">
        <f>B197='[2]2015'!B177</f>
        <v>0</v>
      </c>
      <c r="O197" s="70"/>
      <c r="P197" s="23">
        <f>E197*100/'[3]2015'!E177</f>
        <v>124.33045397117313</v>
      </c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  <c r="BI197" s="70"/>
      <c r="BJ197" s="70"/>
      <c r="BK197" s="70"/>
      <c r="BL197" s="70"/>
      <c r="BM197" s="70"/>
      <c r="BN197" s="70"/>
      <c r="BO197" s="70"/>
      <c r="BP197" s="70"/>
      <c r="BQ197" s="70"/>
      <c r="BR197" s="70"/>
      <c r="BS197" s="70"/>
      <c r="BT197" s="70"/>
      <c r="BU197" s="70"/>
      <c r="BV197" s="70"/>
      <c r="BW197" s="70"/>
      <c r="BX197" s="70"/>
      <c r="BY197" s="70"/>
      <c r="BZ197" s="70"/>
      <c r="CA197" s="70"/>
      <c r="CB197" s="70"/>
      <c r="CC197" s="70"/>
      <c r="CD197" s="70"/>
      <c r="CE197" s="70"/>
      <c r="CF197" s="70"/>
      <c r="CG197" s="70"/>
      <c r="CH197" s="70"/>
      <c r="CI197" s="70"/>
      <c r="CJ197" s="70"/>
      <c r="CK197" s="70"/>
      <c r="CL197" s="70"/>
      <c r="CM197" s="70"/>
      <c r="CN197" s="70"/>
      <c r="CO197" s="70"/>
      <c r="CP197" s="70"/>
      <c r="CQ197" s="70"/>
      <c r="CR197" s="70"/>
      <c r="CS197" s="70"/>
      <c r="CT197" s="70"/>
      <c r="CU197" s="70"/>
      <c r="CV197" s="70"/>
      <c r="CW197" s="70"/>
      <c r="CX197" s="70"/>
      <c r="CY197" s="70"/>
      <c r="CZ197" s="70"/>
      <c r="DA197" s="70"/>
      <c r="DB197" s="70"/>
      <c r="DC197" s="70"/>
      <c r="DD197" s="70"/>
      <c r="DE197" s="70"/>
      <c r="DF197" s="70"/>
      <c r="DG197" s="70"/>
      <c r="DH197" s="70"/>
      <c r="DI197" s="70"/>
      <c r="DJ197" s="70"/>
      <c r="DK197" s="70"/>
      <c r="DL197" s="70"/>
      <c r="DM197" s="70"/>
      <c r="DN197" s="70"/>
      <c r="DO197" s="70"/>
      <c r="DP197" s="70"/>
      <c r="DQ197" s="70"/>
      <c r="DR197" s="70"/>
      <c r="DS197" s="70"/>
      <c r="DT197" s="70"/>
      <c r="DU197" s="70"/>
      <c r="DV197" s="70"/>
      <c r="DW197" s="70"/>
      <c r="DX197" s="70"/>
      <c r="DY197" s="70"/>
      <c r="DZ197" s="70"/>
      <c r="EA197" s="70"/>
      <c r="EB197" s="70"/>
      <c r="EC197" s="70"/>
      <c r="ED197" s="70"/>
      <c r="EE197" s="70"/>
      <c r="EF197" s="70"/>
      <c r="EG197" s="70"/>
      <c r="EH197" s="70"/>
      <c r="EI197" s="70"/>
      <c r="EJ197" s="70"/>
      <c r="EK197" s="70"/>
      <c r="EL197" s="70"/>
      <c r="EM197" s="70"/>
      <c r="EN197" s="70"/>
      <c r="EO197" s="70"/>
      <c r="EP197" s="70"/>
      <c r="EQ197" s="70"/>
      <c r="ER197" s="70"/>
      <c r="ES197" s="70"/>
      <c r="ET197" s="70"/>
      <c r="EU197" s="70"/>
      <c r="EV197" s="70"/>
      <c r="EW197" s="70"/>
      <c r="EX197" s="70"/>
      <c r="EY197" s="70"/>
      <c r="EZ197" s="70"/>
      <c r="FA197" s="70"/>
      <c r="FB197" s="70"/>
      <c r="FC197" s="70"/>
      <c r="FD197" s="70"/>
      <c r="FE197" s="70"/>
      <c r="FF197" s="70"/>
      <c r="FG197" s="70"/>
      <c r="FH197" s="70"/>
      <c r="FI197" s="70"/>
      <c r="FJ197" s="70"/>
      <c r="FK197" s="70"/>
      <c r="FL197" s="70"/>
      <c r="FM197" s="70"/>
      <c r="FN197" s="70"/>
      <c r="FO197" s="70"/>
      <c r="FP197" s="70"/>
      <c r="FQ197" s="70"/>
    </row>
    <row r="198" spans="1:173" s="76" customFormat="1" ht="63" x14ac:dyDescent="0.25">
      <c r="A198" s="43">
        <f t="shared" si="40"/>
        <v>177</v>
      </c>
      <c r="B198" s="34" t="s">
        <v>100</v>
      </c>
      <c r="C198" s="35">
        <f>'[9]Сост.одн.сх. 35-110кВ'!$E$86</f>
        <v>2378.3324093510778</v>
      </c>
      <c r="D198" s="47">
        <f t="shared" si="38"/>
        <v>475.66648187021559</v>
      </c>
      <c r="E198" s="36">
        <f t="shared" si="39"/>
        <v>2853.9988912212934</v>
      </c>
      <c r="F198" s="52">
        <f t="shared" si="41"/>
        <v>10225</v>
      </c>
      <c r="G198" s="37" t="s">
        <v>12</v>
      </c>
      <c r="H198" s="34" t="s">
        <v>13</v>
      </c>
      <c r="I198" s="38">
        <v>2441</v>
      </c>
      <c r="J198" s="34" t="s">
        <v>399</v>
      </c>
      <c r="K198" s="62">
        <v>9910070018</v>
      </c>
      <c r="L198" s="61" t="s">
        <v>214</v>
      </c>
      <c r="M198" s="24">
        <f>E198/'[2]2015'!E178-1</f>
        <v>0.23925266661801703</v>
      </c>
      <c r="N198" s="5" t="b">
        <f>B198='[2]2015'!B178</f>
        <v>0</v>
      </c>
      <c r="O198" s="70"/>
      <c r="P198" s="23">
        <f>E198*100/'[3]2015'!E178</f>
        <v>123.92526666180171</v>
      </c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  <c r="BI198" s="70"/>
      <c r="BJ198" s="70"/>
      <c r="BK198" s="70"/>
      <c r="BL198" s="70"/>
      <c r="BM198" s="70"/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  <c r="BY198" s="70"/>
      <c r="BZ198" s="70"/>
      <c r="CA198" s="70"/>
      <c r="CB198" s="70"/>
      <c r="CC198" s="70"/>
      <c r="CD198" s="70"/>
      <c r="CE198" s="70"/>
      <c r="CF198" s="70"/>
      <c r="CG198" s="70"/>
      <c r="CH198" s="70"/>
      <c r="CI198" s="70"/>
      <c r="CJ198" s="70"/>
      <c r="CK198" s="70"/>
      <c r="CL198" s="70"/>
      <c r="CM198" s="70"/>
      <c r="CN198" s="70"/>
      <c r="CO198" s="70"/>
      <c r="CP198" s="70"/>
      <c r="CQ198" s="70"/>
      <c r="CR198" s="70"/>
      <c r="CS198" s="70"/>
      <c r="CT198" s="70"/>
      <c r="CU198" s="70"/>
      <c r="CV198" s="70"/>
      <c r="CW198" s="70"/>
      <c r="CX198" s="70"/>
      <c r="CY198" s="70"/>
      <c r="CZ198" s="70"/>
      <c r="DA198" s="70"/>
      <c r="DB198" s="70"/>
      <c r="DC198" s="70"/>
      <c r="DD198" s="70"/>
      <c r="DE198" s="70"/>
      <c r="DF198" s="70"/>
      <c r="DG198" s="70"/>
      <c r="DH198" s="70"/>
      <c r="DI198" s="70"/>
      <c r="DJ198" s="70"/>
      <c r="DK198" s="70"/>
      <c r="DL198" s="70"/>
      <c r="DM198" s="70"/>
      <c r="DN198" s="70"/>
      <c r="DO198" s="70"/>
      <c r="DP198" s="70"/>
      <c r="DQ198" s="70"/>
      <c r="DR198" s="70"/>
      <c r="DS198" s="70"/>
      <c r="DT198" s="70"/>
      <c r="DU198" s="70"/>
      <c r="DV198" s="70"/>
      <c r="DW198" s="70"/>
      <c r="DX198" s="70"/>
      <c r="DY198" s="70"/>
      <c r="DZ198" s="70"/>
      <c r="EA198" s="70"/>
      <c r="EB198" s="70"/>
      <c r="EC198" s="70"/>
      <c r="ED198" s="70"/>
      <c r="EE198" s="70"/>
      <c r="EF198" s="70"/>
      <c r="EG198" s="70"/>
      <c r="EH198" s="70"/>
      <c r="EI198" s="70"/>
      <c r="EJ198" s="70"/>
      <c r="EK198" s="70"/>
      <c r="EL198" s="70"/>
      <c r="EM198" s="70"/>
      <c r="EN198" s="70"/>
      <c r="EO198" s="70"/>
      <c r="EP198" s="70"/>
      <c r="EQ198" s="70"/>
      <c r="ER198" s="70"/>
      <c r="ES198" s="70"/>
      <c r="ET198" s="70"/>
      <c r="EU198" s="70"/>
      <c r="EV198" s="70"/>
      <c r="EW198" s="70"/>
      <c r="EX198" s="70"/>
      <c r="EY198" s="70"/>
      <c r="EZ198" s="70"/>
      <c r="FA198" s="70"/>
      <c r="FB198" s="70"/>
      <c r="FC198" s="70"/>
      <c r="FD198" s="70"/>
      <c r="FE198" s="70"/>
      <c r="FF198" s="70"/>
      <c r="FG198" s="70"/>
      <c r="FH198" s="70"/>
      <c r="FI198" s="70"/>
      <c r="FJ198" s="70"/>
      <c r="FK198" s="70"/>
      <c r="FL198" s="70"/>
      <c r="FM198" s="70"/>
      <c r="FN198" s="70"/>
      <c r="FO198" s="70"/>
      <c r="FP198" s="70"/>
      <c r="FQ198" s="70"/>
    </row>
    <row r="199" spans="1:173" s="76" customFormat="1" ht="63" x14ac:dyDescent="0.25">
      <c r="A199" s="43">
        <f t="shared" si="40"/>
        <v>178</v>
      </c>
      <c r="B199" s="34" t="s">
        <v>101</v>
      </c>
      <c r="C199" s="35">
        <f>'[9]Сост.одн.сх. 35-110кВ'!$M$86</f>
        <v>3561.6685252655725</v>
      </c>
      <c r="D199" s="47">
        <f t="shared" si="38"/>
        <v>712.3337050531145</v>
      </c>
      <c r="E199" s="36">
        <f>D199+C199</f>
        <v>4274.002230318687</v>
      </c>
      <c r="F199" s="52">
        <f t="shared" si="41"/>
        <v>10226</v>
      </c>
      <c r="G199" s="37" t="s">
        <v>12</v>
      </c>
      <c r="H199" s="34" t="s">
        <v>13</v>
      </c>
      <c r="I199" s="38">
        <v>2441</v>
      </c>
      <c r="J199" s="34" t="s">
        <v>399</v>
      </c>
      <c r="K199" s="62">
        <v>9910070018</v>
      </c>
      <c r="L199" s="61" t="s">
        <v>214</v>
      </c>
      <c r="M199" s="24">
        <f>E199/'[2]2015'!E179-1</f>
        <v>0.2409994861552518</v>
      </c>
      <c r="N199" s="5" t="b">
        <f>B199='[2]2015'!B179</f>
        <v>0</v>
      </c>
      <c r="O199" s="70"/>
      <c r="P199" s="23">
        <f>E199*100/'[3]2015'!E179</f>
        <v>124.09994861552519</v>
      </c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0"/>
      <c r="CH199" s="70"/>
      <c r="CI199" s="70"/>
      <c r="CJ199" s="70"/>
      <c r="CK199" s="70"/>
      <c r="CL199" s="70"/>
      <c r="CM199" s="70"/>
      <c r="CN199" s="70"/>
      <c r="CO199" s="70"/>
      <c r="CP199" s="70"/>
      <c r="CQ199" s="70"/>
      <c r="CR199" s="70"/>
      <c r="CS199" s="70"/>
      <c r="CT199" s="70"/>
      <c r="CU199" s="70"/>
      <c r="CV199" s="70"/>
      <c r="CW199" s="70"/>
      <c r="CX199" s="70"/>
      <c r="CY199" s="70"/>
      <c r="CZ199" s="70"/>
      <c r="DA199" s="70"/>
      <c r="DB199" s="70"/>
      <c r="DC199" s="70"/>
      <c r="DD199" s="70"/>
      <c r="DE199" s="70"/>
      <c r="DF199" s="70"/>
      <c r="DG199" s="70"/>
      <c r="DH199" s="70"/>
      <c r="DI199" s="70"/>
      <c r="DJ199" s="70"/>
      <c r="DK199" s="70"/>
      <c r="DL199" s="70"/>
      <c r="DM199" s="70"/>
      <c r="DN199" s="70"/>
      <c r="DO199" s="70"/>
      <c r="DP199" s="70"/>
      <c r="DQ199" s="70"/>
      <c r="DR199" s="70"/>
      <c r="DS199" s="70"/>
      <c r="DT199" s="70"/>
      <c r="DU199" s="70"/>
      <c r="DV199" s="70"/>
      <c r="DW199" s="70"/>
      <c r="DX199" s="70"/>
      <c r="DY199" s="70"/>
      <c r="DZ199" s="70"/>
      <c r="EA199" s="70"/>
      <c r="EB199" s="70"/>
      <c r="EC199" s="70"/>
      <c r="ED199" s="70"/>
      <c r="EE199" s="70"/>
      <c r="EF199" s="70"/>
      <c r="EG199" s="70"/>
      <c r="EH199" s="70"/>
      <c r="EI199" s="70"/>
      <c r="EJ199" s="70"/>
      <c r="EK199" s="70"/>
      <c r="EL199" s="70"/>
      <c r="EM199" s="70"/>
      <c r="EN199" s="70"/>
      <c r="EO199" s="70"/>
      <c r="EP199" s="70"/>
      <c r="EQ199" s="70"/>
      <c r="ER199" s="70"/>
      <c r="ES199" s="70"/>
      <c r="ET199" s="70"/>
      <c r="EU199" s="70"/>
      <c r="EV199" s="70"/>
      <c r="EW199" s="70"/>
      <c r="EX199" s="70"/>
      <c r="EY199" s="70"/>
      <c r="EZ199" s="70"/>
      <c r="FA199" s="70"/>
      <c r="FB199" s="70"/>
      <c r="FC199" s="70"/>
      <c r="FD199" s="70"/>
      <c r="FE199" s="70"/>
      <c r="FF199" s="70"/>
      <c r="FG199" s="70"/>
      <c r="FH199" s="70"/>
      <c r="FI199" s="70"/>
      <c r="FJ199" s="70"/>
      <c r="FK199" s="70"/>
      <c r="FL199" s="70"/>
      <c r="FM199" s="70"/>
      <c r="FN199" s="70"/>
      <c r="FO199" s="70"/>
      <c r="FP199" s="70"/>
      <c r="FQ199" s="70"/>
    </row>
    <row r="200" spans="1:173" s="76" customFormat="1" ht="63" x14ac:dyDescent="0.25">
      <c r="A200" s="43">
        <f t="shared" si="40"/>
        <v>179</v>
      </c>
      <c r="B200" s="34" t="s">
        <v>102</v>
      </c>
      <c r="C200" s="35">
        <f>'[9]Сост.одн.сх. 35-110кВ'!$E$119</f>
        <v>4759.9983604165473</v>
      </c>
      <c r="D200" s="47">
        <f t="shared" si="38"/>
        <v>951.99967208330952</v>
      </c>
      <c r="E200" s="36">
        <f>D200+C200</f>
        <v>5711.9980324998569</v>
      </c>
      <c r="F200" s="52">
        <f t="shared" si="41"/>
        <v>10227</v>
      </c>
      <c r="G200" s="37" t="s">
        <v>12</v>
      </c>
      <c r="H200" s="34" t="s">
        <v>13</v>
      </c>
      <c r="I200" s="38">
        <v>2441</v>
      </c>
      <c r="J200" s="34" t="s">
        <v>399</v>
      </c>
      <c r="K200" s="62">
        <v>9910070018</v>
      </c>
      <c r="L200" s="61" t="s">
        <v>214</v>
      </c>
      <c r="M200" s="24">
        <f>E200/'[2]2015'!E180-1</f>
        <v>0.24281931873901974</v>
      </c>
      <c r="N200" s="5" t="b">
        <f>B200='[2]2015'!B180</f>
        <v>0</v>
      </c>
      <c r="O200" s="70"/>
      <c r="P200" s="23">
        <f>E200*100/'[3]2015'!E180</f>
        <v>124.28193187390197</v>
      </c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  <c r="BI200" s="70"/>
      <c r="BJ200" s="70"/>
      <c r="BK200" s="70"/>
      <c r="BL200" s="70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0"/>
      <c r="CH200" s="70"/>
      <c r="CI200" s="70"/>
      <c r="CJ200" s="70"/>
      <c r="CK200" s="70"/>
      <c r="CL200" s="70"/>
      <c r="CM200" s="70"/>
      <c r="CN200" s="70"/>
      <c r="CO200" s="70"/>
      <c r="CP200" s="70"/>
      <c r="CQ200" s="70"/>
      <c r="CR200" s="70"/>
      <c r="CS200" s="70"/>
      <c r="CT200" s="70"/>
      <c r="CU200" s="70"/>
      <c r="CV200" s="70"/>
      <c r="CW200" s="70"/>
      <c r="CX200" s="70"/>
      <c r="CY200" s="70"/>
      <c r="CZ200" s="70"/>
      <c r="DA200" s="70"/>
      <c r="DB200" s="70"/>
      <c r="DC200" s="70"/>
      <c r="DD200" s="70"/>
      <c r="DE200" s="70"/>
      <c r="DF200" s="70"/>
      <c r="DG200" s="70"/>
      <c r="DH200" s="70"/>
      <c r="DI200" s="70"/>
      <c r="DJ200" s="70"/>
      <c r="DK200" s="70"/>
      <c r="DL200" s="70"/>
      <c r="DM200" s="70"/>
      <c r="DN200" s="70"/>
      <c r="DO200" s="70"/>
      <c r="DP200" s="70"/>
      <c r="DQ200" s="70"/>
      <c r="DR200" s="70"/>
      <c r="DS200" s="70"/>
      <c r="DT200" s="70"/>
      <c r="DU200" s="70"/>
      <c r="DV200" s="70"/>
      <c r="DW200" s="70"/>
      <c r="DX200" s="70"/>
      <c r="DY200" s="70"/>
      <c r="DZ200" s="70"/>
      <c r="EA200" s="70"/>
      <c r="EB200" s="70"/>
      <c r="EC200" s="70"/>
      <c r="ED200" s="70"/>
      <c r="EE200" s="70"/>
      <c r="EF200" s="70"/>
      <c r="EG200" s="70"/>
      <c r="EH200" s="70"/>
      <c r="EI200" s="70"/>
      <c r="EJ200" s="70"/>
      <c r="EK200" s="70"/>
      <c r="EL200" s="70"/>
      <c r="EM200" s="70"/>
      <c r="EN200" s="70"/>
      <c r="EO200" s="70"/>
      <c r="EP200" s="70"/>
      <c r="EQ200" s="70"/>
      <c r="ER200" s="70"/>
      <c r="ES200" s="70"/>
      <c r="ET200" s="70"/>
      <c r="EU200" s="70"/>
      <c r="EV200" s="70"/>
      <c r="EW200" s="70"/>
      <c r="EX200" s="70"/>
      <c r="EY200" s="70"/>
      <c r="EZ200" s="70"/>
      <c r="FA200" s="70"/>
      <c r="FB200" s="70"/>
      <c r="FC200" s="70"/>
      <c r="FD200" s="70"/>
      <c r="FE200" s="70"/>
      <c r="FF200" s="70"/>
      <c r="FG200" s="70"/>
      <c r="FH200" s="70"/>
      <c r="FI200" s="70"/>
      <c r="FJ200" s="70"/>
      <c r="FK200" s="70"/>
      <c r="FL200" s="70"/>
      <c r="FM200" s="70"/>
      <c r="FN200" s="70"/>
      <c r="FO200" s="70"/>
      <c r="FP200" s="70"/>
      <c r="FQ200" s="70"/>
    </row>
    <row r="201" spans="1:173" s="76" customFormat="1" x14ac:dyDescent="0.25">
      <c r="A201" s="82" t="s">
        <v>59</v>
      </c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4"/>
      <c r="M201" s="24" t="e">
        <f>E201/'[2]2015'!E181-1</f>
        <v>#DIV/0!</v>
      </c>
      <c r="N201" s="5" t="b">
        <f>B201='[2]2015'!B181</f>
        <v>1</v>
      </c>
      <c r="O201" s="70" t="b">
        <f>B201='[8]01.07.2014'!B168</f>
        <v>1</v>
      </c>
      <c r="P201" s="23" t="e">
        <f>E201*100/'[3]2015'!E181</f>
        <v>#DIV/0!</v>
      </c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0"/>
      <c r="CH201" s="70"/>
      <c r="CI201" s="70"/>
      <c r="CJ201" s="70"/>
      <c r="CK201" s="70"/>
      <c r="CL201" s="70"/>
      <c r="CM201" s="70"/>
      <c r="CN201" s="70"/>
      <c r="CO201" s="70"/>
      <c r="CP201" s="70"/>
      <c r="CQ201" s="70"/>
      <c r="CR201" s="70"/>
      <c r="CS201" s="70"/>
      <c r="CT201" s="70"/>
      <c r="CU201" s="70"/>
      <c r="CV201" s="70"/>
      <c r="CW201" s="70"/>
      <c r="CX201" s="70"/>
      <c r="CY201" s="70"/>
      <c r="CZ201" s="70"/>
      <c r="DA201" s="70"/>
      <c r="DB201" s="70"/>
      <c r="DC201" s="70"/>
      <c r="DD201" s="70"/>
      <c r="DE201" s="70"/>
      <c r="DF201" s="70"/>
      <c r="DG201" s="70"/>
      <c r="DH201" s="70"/>
      <c r="DI201" s="70"/>
      <c r="DJ201" s="70"/>
      <c r="DK201" s="70"/>
      <c r="DL201" s="70"/>
      <c r="DM201" s="70"/>
      <c r="DN201" s="70"/>
      <c r="DO201" s="70"/>
      <c r="DP201" s="70"/>
      <c r="DQ201" s="70"/>
      <c r="DR201" s="70"/>
      <c r="DS201" s="70"/>
      <c r="DT201" s="70"/>
      <c r="DU201" s="70"/>
      <c r="DV201" s="70"/>
      <c r="DW201" s="70"/>
      <c r="DX201" s="70"/>
      <c r="DY201" s="70"/>
      <c r="DZ201" s="70"/>
      <c r="EA201" s="70"/>
      <c r="EB201" s="70"/>
      <c r="EC201" s="70"/>
      <c r="ED201" s="70"/>
      <c r="EE201" s="70"/>
      <c r="EF201" s="70"/>
      <c r="EG201" s="70"/>
      <c r="EH201" s="70"/>
      <c r="EI201" s="70"/>
      <c r="EJ201" s="70"/>
      <c r="EK201" s="70"/>
      <c r="EL201" s="70"/>
      <c r="EM201" s="70"/>
      <c r="EN201" s="70"/>
      <c r="EO201" s="70"/>
      <c r="EP201" s="70"/>
      <c r="EQ201" s="70"/>
      <c r="ER201" s="70"/>
      <c r="ES201" s="70"/>
      <c r="ET201" s="70"/>
      <c r="EU201" s="70"/>
      <c r="EV201" s="70"/>
      <c r="EW201" s="70"/>
      <c r="EX201" s="70"/>
      <c r="EY201" s="70"/>
      <c r="EZ201" s="70"/>
      <c r="FA201" s="70"/>
      <c r="FB201" s="70"/>
      <c r="FC201" s="70"/>
      <c r="FD201" s="70"/>
      <c r="FE201" s="70"/>
      <c r="FF201" s="70"/>
      <c r="FG201" s="70"/>
      <c r="FH201" s="70"/>
      <c r="FI201" s="70"/>
      <c r="FJ201" s="70"/>
      <c r="FK201" s="70"/>
      <c r="FL201" s="70"/>
      <c r="FM201" s="70"/>
      <c r="FN201" s="70"/>
      <c r="FO201" s="70"/>
      <c r="FP201" s="70"/>
      <c r="FQ201" s="70"/>
    </row>
    <row r="202" spans="1:173" s="76" customFormat="1" ht="63" x14ac:dyDescent="0.25">
      <c r="A202" s="43">
        <f>A200+1</f>
        <v>180</v>
      </c>
      <c r="B202" s="34" t="s">
        <v>103</v>
      </c>
      <c r="C202" s="35">
        <f>'[9]Расчет потерь'!$E$26</f>
        <v>510.83369030530645</v>
      </c>
      <c r="D202" s="47">
        <f t="shared" ref="D202:D207" si="42">C202*0.2</f>
        <v>102.1667380610613</v>
      </c>
      <c r="E202" s="50">
        <f t="shared" ref="E202:E207" si="43">D202+C202</f>
        <v>613.00042836636771</v>
      </c>
      <c r="F202" s="52">
        <f>F200+1</f>
        <v>10228</v>
      </c>
      <c r="G202" s="37" t="s">
        <v>12</v>
      </c>
      <c r="H202" s="34" t="s">
        <v>13</v>
      </c>
      <c r="I202" s="38">
        <v>2441</v>
      </c>
      <c r="J202" s="34" t="s">
        <v>399</v>
      </c>
      <c r="K202" s="38">
        <v>9910120019</v>
      </c>
      <c r="L202" s="61" t="s">
        <v>214</v>
      </c>
      <c r="M202" s="24">
        <f>E202/'[2]2015'!E182-1</f>
        <v>0.24089155539750529</v>
      </c>
      <c r="N202" s="5" t="b">
        <f>B202='[2]2015'!B182</f>
        <v>0</v>
      </c>
      <c r="O202" s="70" t="b">
        <f>B202='[8]01.07.2014'!B169</f>
        <v>0</v>
      </c>
      <c r="P202" s="23">
        <f>E202*100/'[3]2015'!E182</f>
        <v>124.08915553975054</v>
      </c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0"/>
      <c r="CH202" s="70"/>
      <c r="CI202" s="70"/>
      <c r="CJ202" s="70"/>
      <c r="CK202" s="70"/>
      <c r="CL202" s="70"/>
      <c r="CM202" s="70"/>
      <c r="CN202" s="70"/>
      <c r="CO202" s="70"/>
      <c r="CP202" s="70"/>
      <c r="CQ202" s="70"/>
      <c r="CR202" s="70"/>
      <c r="CS202" s="70"/>
      <c r="CT202" s="70"/>
      <c r="CU202" s="70"/>
      <c r="CV202" s="70"/>
      <c r="CW202" s="70"/>
      <c r="CX202" s="70"/>
      <c r="CY202" s="70"/>
      <c r="CZ202" s="70"/>
      <c r="DA202" s="70"/>
      <c r="DB202" s="70"/>
      <c r="DC202" s="70"/>
      <c r="DD202" s="70"/>
      <c r="DE202" s="70"/>
      <c r="DF202" s="70"/>
      <c r="DG202" s="70"/>
      <c r="DH202" s="70"/>
      <c r="DI202" s="70"/>
      <c r="DJ202" s="70"/>
      <c r="DK202" s="70"/>
      <c r="DL202" s="70"/>
      <c r="DM202" s="70"/>
      <c r="DN202" s="70"/>
      <c r="DO202" s="70"/>
      <c r="DP202" s="70"/>
      <c r="DQ202" s="70"/>
      <c r="DR202" s="70"/>
      <c r="DS202" s="70"/>
      <c r="DT202" s="70"/>
      <c r="DU202" s="70"/>
      <c r="DV202" s="70"/>
      <c r="DW202" s="70"/>
      <c r="DX202" s="70"/>
      <c r="DY202" s="70"/>
      <c r="DZ202" s="70"/>
      <c r="EA202" s="70"/>
      <c r="EB202" s="70"/>
      <c r="EC202" s="70"/>
      <c r="ED202" s="70"/>
      <c r="EE202" s="70"/>
      <c r="EF202" s="70"/>
      <c r="EG202" s="70"/>
      <c r="EH202" s="70"/>
      <c r="EI202" s="70"/>
      <c r="EJ202" s="70"/>
      <c r="EK202" s="70"/>
      <c r="EL202" s="70"/>
      <c r="EM202" s="70"/>
      <c r="EN202" s="70"/>
      <c r="EO202" s="70"/>
      <c r="EP202" s="70"/>
      <c r="EQ202" s="70"/>
      <c r="ER202" s="70"/>
      <c r="ES202" s="70"/>
      <c r="ET202" s="70"/>
      <c r="EU202" s="70"/>
      <c r="EV202" s="70"/>
      <c r="EW202" s="70"/>
      <c r="EX202" s="70"/>
      <c r="EY202" s="70"/>
      <c r="EZ202" s="70"/>
      <c r="FA202" s="70"/>
      <c r="FB202" s="70"/>
      <c r="FC202" s="70"/>
      <c r="FD202" s="70"/>
      <c r="FE202" s="70"/>
      <c r="FF202" s="70"/>
      <c r="FG202" s="70"/>
      <c r="FH202" s="70"/>
      <c r="FI202" s="70"/>
      <c r="FJ202" s="70"/>
      <c r="FK202" s="70"/>
      <c r="FL202" s="70"/>
      <c r="FM202" s="70"/>
      <c r="FN202" s="70"/>
      <c r="FO202" s="70"/>
      <c r="FP202" s="70"/>
      <c r="FQ202" s="70"/>
    </row>
    <row r="203" spans="1:173" s="76" customFormat="1" ht="63" x14ac:dyDescent="0.25">
      <c r="A203" s="43">
        <f>A202+1</f>
        <v>181</v>
      </c>
      <c r="B203" s="34" t="s">
        <v>104</v>
      </c>
      <c r="C203" s="35">
        <f>'[9]Расчет потерь'!$E$79</f>
        <v>650.00389844284427</v>
      </c>
      <c r="D203" s="47">
        <f t="shared" si="42"/>
        <v>130.00077968856885</v>
      </c>
      <c r="E203" s="50">
        <f t="shared" si="43"/>
        <v>780.00467813141313</v>
      </c>
      <c r="F203" s="52">
        <f>F202+1</f>
        <v>10229</v>
      </c>
      <c r="G203" s="37" t="s">
        <v>12</v>
      </c>
      <c r="H203" s="34" t="s">
        <v>13</v>
      </c>
      <c r="I203" s="38">
        <v>2441</v>
      </c>
      <c r="J203" s="34" t="s">
        <v>399</v>
      </c>
      <c r="K203" s="38">
        <v>9910120021</v>
      </c>
      <c r="L203" s="61" t="s">
        <v>214</v>
      </c>
      <c r="M203" s="24">
        <f>E203/'[2]2015'!E183-1</f>
        <v>0.24204566581435216</v>
      </c>
      <c r="N203" s="5" t="b">
        <f>B203='[2]2015'!B183</f>
        <v>0</v>
      </c>
      <c r="O203" s="70" t="b">
        <f>B203='[8]01.07.2014'!B170</f>
        <v>0</v>
      </c>
      <c r="P203" s="23">
        <f>E203*100/'[3]2015'!E183</f>
        <v>124.2045665814352</v>
      </c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  <c r="AR203" s="70"/>
      <c r="AS203" s="70"/>
      <c r="AT203" s="70"/>
      <c r="AU203" s="70"/>
      <c r="AV203" s="70"/>
      <c r="AW203" s="70"/>
      <c r="AX203" s="70"/>
      <c r="AY203" s="70"/>
      <c r="AZ203" s="70"/>
      <c r="BA203" s="70"/>
      <c r="BB203" s="70"/>
      <c r="BC203" s="70"/>
      <c r="BD203" s="70"/>
      <c r="BE203" s="70"/>
      <c r="BF203" s="70"/>
      <c r="BG203" s="70"/>
      <c r="BH203" s="70"/>
      <c r="BI203" s="70"/>
      <c r="BJ203" s="70"/>
      <c r="BK203" s="70"/>
      <c r="BL203" s="70"/>
      <c r="BM203" s="70"/>
      <c r="BN203" s="70"/>
      <c r="BO203" s="70"/>
      <c r="BP203" s="70"/>
      <c r="BQ203" s="70"/>
      <c r="BR203" s="70"/>
      <c r="BS203" s="70"/>
      <c r="BT203" s="70"/>
      <c r="BU203" s="70"/>
      <c r="BV203" s="70"/>
      <c r="BW203" s="70"/>
      <c r="BX203" s="70"/>
      <c r="BY203" s="70"/>
      <c r="BZ203" s="70"/>
      <c r="CA203" s="70"/>
      <c r="CB203" s="70"/>
      <c r="CC203" s="70"/>
      <c r="CD203" s="70"/>
      <c r="CE203" s="70"/>
      <c r="CF203" s="70"/>
      <c r="CG203" s="70"/>
      <c r="CH203" s="70"/>
      <c r="CI203" s="70"/>
      <c r="CJ203" s="70"/>
      <c r="CK203" s="70"/>
      <c r="CL203" s="70"/>
      <c r="CM203" s="70"/>
      <c r="CN203" s="70"/>
      <c r="CO203" s="70"/>
      <c r="CP203" s="70"/>
      <c r="CQ203" s="70"/>
      <c r="CR203" s="70"/>
      <c r="CS203" s="70"/>
      <c r="CT203" s="70"/>
      <c r="CU203" s="70"/>
      <c r="CV203" s="70"/>
      <c r="CW203" s="70"/>
      <c r="CX203" s="70"/>
      <c r="CY203" s="70"/>
      <c r="CZ203" s="70"/>
      <c r="DA203" s="70"/>
      <c r="DB203" s="70"/>
      <c r="DC203" s="70"/>
      <c r="DD203" s="70"/>
      <c r="DE203" s="70"/>
      <c r="DF203" s="70"/>
      <c r="DG203" s="70"/>
      <c r="DH203" s="70"/>
      <c r="DI203" s="70"/>
      <c r="DJ203" s="70"/>
      <c r="DK203" s="70"/>
      <c r="DL203" s="70"/>
      <c r="DM203" s="70"/>
      <c r="DN203" s="70"/>
      <c r="DO203" s="70"/>
      <c r="DP203" s="70"/>
      <c r="DQ203" s="70"/>
      <c r="DR203" s="70"/>
      <c r="DS203" s="70"/>
      <c r="DT203" s="70"/>
      <c r="DU203" s="70"/>
      <c r="DV203" s="70"/>
      <c r="DW203" s="70"/>
      <c r="DX203" s="70"/>
      <c r="DY203" s="70"/>
      <c r="DZ203" s="70"/>
      <c r="EA203" s="70"/>
      <c r="EB203" s="70"/>
      <c r="EC203" s="70"/>
      <c r="ED203" s="70"/>
      <c r="EE203" s="70"/>
      <c r="EF203" s="70"/>
      <c r="EG203" s="70"/>
      <c r="EH203" s="70"/>
      <c r="EI203" s="70"/>
      <c r="EJ203" s="70"/>
      <c r="EK203" s="70"/>
      <c r="EL203" s="70"/>
      <c r="EM203" s="70"/>
      <c r="EN203" s="70"/>
      <c r="EO203" s="70"/>
      <c r="EP203" s="70"/>
      <c r="EQ203" s="70"/>
      <c r="ER203" s="70"/>
      <c r="ES203" s="70"/>
      <c r="ET203" s="70"/>
      <c r="EU203" s="70"/>
      <c r="EV203" s="70"/>
      <c r="EW203" s="70"/>
      <c r="EX203" s="70"/>
      <c r="EY203" s="70"/>
      <c r="EZ203" s="70"/>
      <c r="FA203" s="70"/>
      <c r="FB203" s="70"/>
      <c r="FC203" s="70"/>
      <c r="FD203" s="70"/>
      <c r="FE203" s="70"/>
      <c r="FF203" s="70"/>
      <c r="FG203" s="70"/>
      <c r="FH203" s="70"/>
      <c r="FI203" s="70"/>
      <c r="FJ203" s="70"/>
      <c r="FK203" s="70"/>
      <c r="FL203" s="70"/>
      <c r="FM203" s="70"/>
      <c r="FN203" s="70"/>
      <c r="FO203" s="70"/>
      <c r="FP203" s="70"/>
      <c r="FQ203" s="70"/>
    </row>
    <row r="204" spans="1:173" s="76" customFormat="1" ht="63" x14ac:dyDescent="0.25">
      <c r="A204" s="43">
        <f t="shared" ref="A204:A207" si="44">A203+1</f>
        <v>182</v>
      </c>
      <c r="B204" s="34" t="s">
        <v>105</v>
      </c>
      <c r="C204" s="35">
        <f>'[9]Расчет потерь'!$E$127</f>
        <v>904.16556366101645</v>
      </c>
      <c r="D204" s="47">
        <f t="shared" si="42"/>
        <v>180.83311273220329</v>
      </c>
      <c r="E204" s="50">
        <f t="shared" si="43"/>
        <v>1084.9986763932197</v>
      </c>
      <c r="F204" s="52">
        <f t="shared" ref="F204:F207" si="45">F203+1</f>
        <v>10230</v>
      </c>
      <c r="G204" s="37" t="s">
        <v>12</v>
      </c>
      <c r="H204" s="34" t="s">
        <v>13</v>
      </c>
      <c r="I204" s="38">
        <v>2441</v>
      </c>
      <c r="J204" s="34" t="s">
        <v>399</v>
      </c>
      <c r="K204" s="38">
        <v>9910120022</v>
      </c>
      <c r="L204" s="61" t="s">
        <v>214</v>
      </c>
      <c r="M204" s="24">
        <f>E204/'[2]2015'!E184-1</f>
        <v>0.23858296391920053</v>
      </c>
      <c r="N204" s="5" t="b">
        <f>B204='[2]2015'!B184</f>
        <v>0</v>
      </c>
      <c r="O204" s="70" t="b">
        <f>B204='[8]01.07.2014'!B171</f>
        <v>0</v>
      </c>
      <c r="P204" s="23">
        <f>E204*100/'[3]2015'!E184</f>
        <v>123.85829639192006</v>
      </c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0"/>
      <c r="CH204" s="70"/>
      <c r="CI204" s="70"/>
      <c r="CJ204" s="70"/>
      <c r="CK204" s="70"/>
      <c r="CL204" s="70"/>
      <c r="CM204" s="70"/>
      <c r="CN204" s="70"/>
      <c r="CO204" s="70"/>
      <c r="CP204" s="70"/>
      <c r="CQ204" s="70"/>
      <c r="CR204" s="70"/>
      <c r="CS204" s="70"/>
      <c r="CT204" s="70"/>
      <c r="CU204" s="70"/>
      <c r="CV204" s="70"/>
      <c r="CW204" s="70"/>
      <c r="CX204" s="70"/>
      <c r="CY204" s="70"/>
      <c r="CZ204" s="70"/>
      <c r="DA204" s="70"/>
      <c r="DB204" s="70"/>
      <c r="DC204" s="70"/>
      <c r="DD204" s="70"/>
      <c r="DE204" s="70"/>
      <c r="DF204" s="70"/>
      <c r="DG204" s="70"/>
      <c r="DH204" s="70"/>
      <c r="DI204" s="70"/>
      <c r="DJ204" s="70"/>
      <c r="DK204" s="70"/>
      <c r="DL204" s="70"/>
      <c r="DM204" s="70"/>
      <c r="DN204" s="70"/>
      <c r="DO204" s="70"/>
      <c r="DP204" s="70"/>
      <c r="DQ204" s="70"/>
      <c r="DR204" s="70"/>
      <c r="DS204" s="70"/>
      <c r="DT204" s="70"/>
      <c r="DU204" s="70"/>
      <c r="DV204" s="70"/>
      <c r="DW204" s="70"/>
      <c r="DX204" s="70"/>
      <c r="DY204" s="70"/>
      <c r="DZ204" s="70"/>
      <c r="EA204" s="70"/>
      <c r="EB204" s="70"/>
      <c r="EC204" s="70"/>
      <c r="ED204" s="70"/>
      <c r="EE204" s="70"/>
      <c r="EF204" s="70"/>
      <c r="EG204" s="70"/>
      <c r="EH204" s="70"/>
      <c r="EI204" s="70"/>
      <c r="EJ204" s="70"/>
      <c r="EK204" s="70"/>
      <c r="EL204" s="70"/>
      <c r="EM204" s="70"/>
      <c r="EN204" s="70"/>
      <c r="EO204" s="70"/>
      <c r="EP204" s="70"/>
      <c r="EQ204" s="70"/>
      <c r="ER204" s="70"/>
      <c r="ES204" s="70"/>
      <c r="ET204" s="70"/>
      <c r="EU204" s="70"/>
      <c r="EV204" s="70"/>
      <c r="EW204" s="70"/>
      <c r="EX204" s="70"/>
      <c r="EY204" s="70"/>
      <c r="EZ204" s="70"/>
      <c r="FA204" s="70"/>
      <c r="FB204" s="70"/>
      <c r="FC204" s="70"/>
      <c r="FD204" s="70"/>
      <c r="FE204" s="70"/>
      <c r="FF204" s="70"/>
      <c r="FG204" s="70"/>
      <c r="FH204" s="70"/>
      <c r="FI204" s="70"/>
      <c r="FJ204" s="70"/>
      <c r="FK204" s="70"/>
      <c r="FL204" s="70"/>
      <c r="FM204" s="70"/>
      <c r="FN204" s="70"/>
      <c r="FO204" s="70"/>
      <c r="FP204" s="70"/>
      <c r="FQ204" s="70"/>
    </row>
    <row r="205" spans="1:173" s="76" customFormat="1" ht="63" x14ac:dyDescent="0.25">
      <c r="A205" s="43">
        <f t="shared" si="44"/>
        <v>183</v>
      </c>
      <c r="B205" s="34" t="s">
        <v>106</v>
      </c>
      <c r="C205" s="35">
        <f>'[9]Расчет потерь'!$E$185</f>
        <v>1299.9993813559295</v>
      </c>
      <c r="D205" s="47">
        <f t="shared" si="42"/>
        <v>259.99987627118588</v>
      </c>
      <c r="E205" s="50">
        <f t="shared" si="43"/>
        <v>1559.9992576271154</v>
      </c>
      <c r="F205" s="52">
        <f t="shared" si="45"/>
        <v>10231</v>
      </c>
      <c r="G205" s="37" t="s">
        <v>12</v>
      </c>
      <c r="H205" s="34" t="s">
        <v>13</v>
      </c>
      <c r="I205" s="38">
        <v>2441</v>
      </c>
      <c r="J205" s="34" t="s">
        <v>399</v>
      </c>
      <c r="K205" s="38">
        <v>9910120020</v>
      </c>
      <c r="L205" s="61" t="s">
        <v>214</v>
      </c>
      <c r="M205" s="24">
        <f>E205/'[2]2015'!E185-1</f>
        <v>0.24006300288323956</v>
      </c>
      <c r="N205" s="5" t="b">
        <f>B205='[2]2015'!B185</f>
        <v>0</v>
      </c>
      <c r="O205" s="70" t="b">
        <f>B205='[8]01.07.2014'!B172</f>
        <v>0</v>
      </c>
      <c r="P205" s="23">
        <f>E205*100/'[3]2015'!E185</f>
        <v>124.00630028832396</v>
      </c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0"/>
      <c r="CH205" s="70"/>
      <c r="CI205" s="70"/>
      <c r="CJ205" s="70"/>
      <c r="CK205" s="70"/>
      <c r="CL205" s="70"/>
      <c r="CM205" s="70"/>
      <c r="CN205" s="70"/>
      <c r="CO205" s="70"/>
      <c r="CP205" s="70"/>
      <c r="CQ205" s="70"/>
      <c r="CR205" s="70"/>
      <c r="CS205" s="70"/>
      <c r="CT205" s="70"/>
      <c r="CU205" s="70"/>
      <c r="CV205" s="70"/>
      <c r="CW205" s="70"/>
      <c r="CX205" s="70"/>
      <c r="CY205" s="70"/>
      <c r="CZ205" s="70"/>
      <c r="DA205" s="70"/>
      <c r="DB205" s="70"/>
      <c r="DC205" s="70"/>
      <c r="DD205" s="70"/>
      <c r="DE205" s="70"/>
      <c r="DF205" s="70"/>
      <c r="DG205" s="70"/>
      <c r="DH205" s="70"/>
      <c r="DI205" s="70"/>
      <c r="DJ205" s="70"/>
      <c r="DK205" s="70"/>
      <c r="DL205" s="70"/>
      <c r="DM205" s="70"/>
      <c r="DN205" s="70"/>
      <c r="DO205" s="70"/>
      <c r="DP205" s="70"/>
      <c r="DQ205" s="70"/>
      <c r="DR205" s="70"/>
      <c r="DS205" s="70"/>
      <c r="DT205" s="70"/>
      <c r="DU205" s="70"/>
      <c r="DV205" s="70"/>
      <c r="DW205" s="70"/>
      <c r="DX205" s="70"/>
      <c r="DY205" s="70"/>
      <c r="DZ205" s="70"/>
      <c r="EA205" s="70"/>
      <c r="EB205" s="70"/>
      <c r="EC205" s="70"/>
      <c r="ED205" s="70"/>
      <c r="EE205" s="70"/>
      <c r="EF205" s="70"/>
      <c r="EG205" s="70"/>
      <c r="EH205" s="70"/>
      <c r="EI205" s="70"/>
      <c r="EJ205" s="70"/>
      <c r="EK205" s="70"/>
      <c r="EL205" s="70"/>
      <c r="EM205" s="70"/>
      <c r="EN205" s="70"/>
      <c r="EO205" s="70"/>
      <c r="EP205" s="70"/>
      <c r="EQ205" s="70"/>
      <c r="ER205" s="70"/>
      <c r="ES205" s="70"/>
      <c r="ET205" s="70"/>
      <c r="EU205" s="70"/>
      <c r="EV205" s="70"/>
      <c r="EW205" s="70"/>
      <c r="EX205" s="70"/>
      <c r="EY205" s="70"/>
      <c r="EZ205" s="70"/>
      <c r="FA205" s="70"/>
      <c r="FB205" s="70"/>
      <c r="FC205" s="70"/>
      <c r="FD205" s="70"/>
      <c r="FE205" s="70"/>
      <c r="FF205" s="70"/>
      <c r="FG205" s="70"/>
      <c r="FH205" s="70"/>
      <c r="FI205" s="70"/>
      <c r="FJ205" s="70"/>
      <c r="FK205" s="70"/>
      <c r="FL205" s="70"/>
      <c r="FM205" s="70"/>
      <c r="FN205" s="70"/>
      <c r="FO205" s="70"/>
      <c r="FP205" s="70"/>
      <c r="FQ205" s="70"/>
    </row>
    <row r="206" spans="1:173" s="76" customFormat="1" ht="63" x14ac:dyDescent="0.25">
      <c r="A206" s="43">
        <f t="shared" si="44"/>
        <v>184</v>
      </c>
      <c r="B206" s="34" t="s">
        <v>107</v>
      </c>
      <c r="C206" s="35">
        <f>'[9]Расчет потерь'!$E$238</f>
        <v>1953.332542302589</v>
      </c>
      <c r="D206" s="47">
        <f t="shared" si="42"/>
        <v>390.66650846051783</v>
      </c>
      <c r="E206" s="50">
        <f t="shared" si="43"/>
        <v>2343.9990507631069</v>
      </c>
      <c r="F206" s="52">
        <f t="shared" si="45"/>
        <v>10232</v>
      </c>
      <c r="G206" s="37" t="s">
        <v>12</v>
      </c>
      <c r="H206" s="34" t="s">
        <v>13</v>
      </c>
      <c r="I206" s="38">
        <v>2441</v>
      </c>
      <c r="J206" s="34" t="s">
        <v>399</v>
      </c>
      <c r="K206" s="38">
        <v>9910120023</v>
      </c>
      <c r="L206" s="61" t="s">
        <v>214</v>
      </c>
      <c r="M206" s="24">
        <f>E206/'[2]2015'!E186-1</f>
        <v>0.2421828567901998</v>
      </c>
      <c r="N206" s="5" t="b">
        <f>B206='[2]2015'!B186</f>
        <v>0</v>
      </c>
      <c r="O206" s="70" t="b">
        <f>B206='[8]01.07.2014'!B173</f>
        <v>0</v>
      </c>
      <c r="P206" s="23">
        <f>E206*100/'[3]2015'!E186</f>
        <v>124.21828567901997</v>
      </c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/>
      <c r="CE206" s="70"/>
      <c r="CF206" s="70"/>
      <c r="CG206" s="70"/>
      <c r="CH206" s="70"/>
      <c r="CI206" s="70"/>
      <c r="CJ206" s="70"/>
      <c r="CK206" s="70"/>
      <c r="CL206" s="70"/>
      <c r="CM206" s="70"/>
      <c r="CN206" s="70"/>
      <c r="CO206" s="70"/>
      <c r="CP206" s="70"/>
      <c r="CQ206" s="70"/>
      <c r="CR206" s="70"/>
      <c r="CS206" s="70"/>
      <c r="CT206" s="70"/>
      <c r="CU206" s="70"/>
      <c r="CV206" s="70"/>
      <c r="CW206" s="70"/>
      <c r="CX206" s="70"/>
      <c r="CY206" s="70"/>
      <c r="CZ206" s="70"/>
      <c r="DA206" s="70"/>
      <c r="DB206" s="70"/>
      <c r="DC206" s="70"/>
      <c r="DD206" s="70"/>
      <c r="DE206" s="70"/>
      <c r="DF206" s="70"/>
      <c r="DG206" s="70"/>
      <c r="DH206" s="70"/>
      <c r="DI206" s="70"/>
      <c r="DJ206" s="70"/>
      <c r="DK206" s="70"/>
      <c r="DL206" s="70"/>
      <c r="DM206" s="70"/>
      <c r="DN206" s="70"/>
      <c r="DO206" s="70"/>
      <c r="DP206" s="70"/>
      <c r="DQ206" s="70"/>
      <c r="DR206" s="70"/>
      <c r="DS206" s="70"/>
      <c r="DT206" s="70"/>
      <c r="DU206" s="70"/>
      <c r="DV206" s="70"/>
      <c r="DW206" s="70"/>
      <c r="DX206" s="70"/>
      <c r="DY206" s="70"/>
      <c r="DZ206" s="70"/>
      <c r="EA206" s="70"/>
      <c r="EB206" s="70"/>
      <c r="EC206" s="70"/>
      <c r="ED206" s="70"/>
      <c r="EE206" s="70"/>
      <c r="EF206" s="70"/>
      <c r="EG206" s="70"/>
      <c r="EH206" s="70"/>
      <c r="EI206" s="70"/>
      <c r="EJ206" s="70"/>
      <c r="EK206" s="70"/>
      <c r="EL206" s="70"/>
      <c r="EM206" s="70"/>
      <c r="EN206" s="70"/>
      <c r="EO206" s="70"/>
      <c r="EP206" s="70"/>
      <c r="EQ206" s="70"/>
      <c r="ER206" s="70"/>
      <c r="ES206" s="70"/>
      <c r="ET206" s="70"/>
      <c r="EU206" s="70"/>
      <c r="EV206" s="70"/>
      <c r="EW206" s="70"/>
      <c r="EX206" s="70"/>
      <c r="EY206" s="70"/>
      <c r="EZ206" s="70"/>
      <c r="FA206" s="70"/>
      <c r="FB206" s="70"/>
      <c r="FC206" s="70"/>
      <c r="FD206" s="70"/>
      <c r="FE206" s="70"/>
      <c r="FF206" s="70"/>
      <c r="FG206" s="70"/>
      <c r="FH206" s="70"/>
      <c r="FI206" s="70"/>
      <c r="FJ206" s="70"/>
      <c r="FK206" s="70"/>
      <c r="FL206" s="70"/>
      <c r="FM206" s="70"/>
      <c r="FN206" s="70"/>
      <c r="FO206" s="70"/>
      <c r="FP206" s="70"/>
      <c r="FQ206" s="70"/>
    </row>
    <row r="207" spans="1:173" s="76" customFormat="1" ht="63" x14ac:dyDescent="0.25">
      <c r="A207" s="43">
        <f t="shared" si="44"/>
        <v>185</v>
      </c>
      <c r="B207" s="34" t="s">
        <v>108</v>
      </c>
      <c r="C207" s="35">
        <f>'[9]Расчет потерь'!$E$288</f>
        <v>2404.9986863352415</v>
      </c>
      <c r="D207" s="47">
        <f t="shared" si="42"/>
        <v>480.99973726704832</v>
      </c>
      <c r="E207" s="50">
        <f t="shared" si="43"/>
        <v>2885.9984236022897</v>
      </c>
      <c r="F207" s="52">
        <f t="shared" si="45"/>
        <v>10233</v>
      </c>
      <c r="G207" s="37" t="s">
        <v>12</v>
      </c>
      <c r="H207" s="34" t="s">
        <v>13</v>
      </c>
      <c r="I207" s="38">
        <v>2441</v>
      </c>
      <c r="J207" s="34" t="s">
        <v>399</v>
      </c>
      <c r="K207" s="38">
        <v>9910120025</v>
      </c>
      <c r="L207" s="61" t="s">
        <v>214</v>
      </c>
      <c r="M207" s="24">
        <f>E207/'[2]2015'!E187-1</f>
        <v>0.24075598607149162</v>
      </c>
      <c r="N207" s="5" t="b">
        <f>B207='[2]2015'!B187</f>
        <v>0</v>
      </c>
      <c r="O207" s="70" t="b">
        <f>B207='[8]01.07.2014'!B174</f>
        <v>0</v>
      </c>
      <c r="P207" s="23">
        <f>E207*100/'[3]2015'!E187</f>
        <v>124.07559860714916</v>
      </c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0"/>
      <c r="CH207" s="70"/>
      <c r="CI207" s="70"/>
      <c r="CJ207" s="70"/>
      <c r="CK207" s="70"/>
      <c r="CL207" s="70"/>
      <c r="CM207" s="70"/>
      <c r="CN207" s="70"/>
      <c r="CO207" s="70"/>
      <c r="CP207" s="70"/>
      <c r="CQ207" s="70"/>
      <c r="CR207" s="70"/>
      <c r="CS207" s="70"/>
      <c r="CT207" s="70"/>
      <c r="CU207" s="70"/>
      <c r="CV207" s="70"/>
      <c r="CW207" s="70"/>
      <c r="CX207" s="70"/>
      <c r="CY207" s="70"/>
      <c r="CZ207" s="70"/>
      <c r="DA207" s="70"/>
      <c r="DB207" s="70"/>
      <c r="DC207" s="70"/>
      <c r="DD207" s="70"/>
      <c r="DE207" s="70"/>
      <c r="DF207" s="70"/>
      <c r="DG207" s="70"/>
      <c r="DH207" s="70"/>
      <c r="DI207" s="70"/>
      <c r="DJ207" s="70"/>
      <c r="DK207" s="70"/>
      <c r="DL207" s="70"/>
      <c r="DM207" s="70"/>
      <c r="DN207" s="70"/>
      <c r="DO207" s="70"/>
      <c r="DP207" s="70"/>
      <c r="DQ207" s="70"/>
      <c r="DR207" s="70"/>
      <c r="DS207" s="70"/>
      <c r="DT207" s="70"/>
      <c r="DU207" s="70"/>
      <c r="DV207" s="70"/>
      <c r="DW207" s="70"/>
      <c r="DX207" s="70"/>
      <c r="DY207" s="70"/>
      <c r="DZ207" s="70"/>
      <c r="EA207" s="70"/>
      <c r="EB207" s="70"/>
      <c r="EC207" s="70"/>
      <c r="ED207" s="70"/>
      <c r="EE207" s="70"/>
      <c r="EF207" s="70"/>
      <c r="EG207" s="70"/>
      <c r="EH207" s="70"/>
      <c r="EI207" s="70"/>
      <c r="EJ207" s="70"/>
      <c r="EK207" s="70"/>
      <c r="EL207" s="70"/>
      <c r="EM207" s="70"/>
      <c r="EN207" s="70"/>
      <c r="EO207" s="70"/>
      <c r="EP207" s="70"/>
      <c r="EQ207" s="70"/>
      <c r="ER207" s="70"/>
      <c r="ES207" s="70"/>
      <c r="ET207" s="70"/>
      <c r="EU207" s="70"/>
      <c r="EV207" s="70"/>
      <c r="EW207" s="70"/>
      <c r="EX207" s="70"/>
      <c r="EY207" s="70"/>
      <c r="EZ207" s="70"/>
      <c r="FA207" s="70"/>
      <c r="FB207" s="70"/>
      <c r="FC207" s="70"/>
      <c r="FD207" s="70"/>
      <c r="FE207" s="70"/>
      <c r="FF207" s="70"/>
      <c r="FG207" s="70"/>
      <c r="FH207" s="70"/>
      <c r="FI207" s="70"/>
      <c r="FJ207" s="70"/>
      <c r="FK207" s="70"/>
      <c r="FL207" s="70"/>
      <c r="FM207" s="70"/>
      <c r="FN207" s="70"/>
      <c r="FO207" s="70"/>
      <c r="FP207" s="70"/>
      <c r="FQ207" s="70"/>
    </row>
    <row r="208" spans="1:173" s="76" customFormat="1" outlineLevel="1" x14ac:dyDescent="0.25">
      <c r="A208" s="82" t="s">
        <v>60</v>
      </c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4"/>
      <c r="M208" s="24" t="e">
        <f>E208/'[2]2015'!E188-1</f>
        <v>#DIV/0!</v>
      </c>
      <c r="N208" s="5" t="b">
        <f>B208='[2]2015'!B188</f>
        <v>1</v>
      </c>
      <c r="O208" s="70" t="b">
        <f>B208='[8]01.07.2014'!B175</f>
        <v>1</v>
      </c>
      <c r="P208" s="5" t="e">
        <f>E208*100/'[3]2015'!E188</f>
        <v>#DIV/0!</v>
      </c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  <c r="AO208" s="70"/>
      <c r="AP208" s="70"/>
      <c r="AQ208" s="70"/>
      <c r="AR208" s="70"/>
      <c r="AS208" s="70"/>
      <c r="AT208" s="70"/>
      <c r="AU208" s="70"/>
      <c r="AV208" s="70"/>
      <c r="AW208" s="70"/>
      <c r="AX208" s="70"/>
      <c r="AY208" s="70"/>
      <c r="AZ208" s="70"/>
      <c r="BA208" s="70"/>
      <c r="BB208" s="70"/>
      <c r="BC208" s="70"/>
      <c r="BD208" s="70"/>
      <c r="BE208" s="70"/>
      <c r="BF208" s="70"/>
      <c r="BG208" s="70"/>
      <c r="BH208" s="70"/>
      <c r="BI208" s="70"/>
      <c r="BJ208" s="70"/>
      <c r="BK208" s="70"/>
      <c r="BL208" s="70"/>
      <c r="BM208" s="70"/>
      <c r="BN208" s="70"/>
      <c r="BO208" s="70"/>
      <c r="BP208" s="70"/>
      <c r="BQ208" s="70"/>
      <c r="BR208" s="70"/>
      <c r="BS208" s="70"/>
      <c r="BT208" s="70"/>
      <c r="BU208" s="70"/>
      <c r="BV208" s="70"/>
      <c r="BW208" s="70"/>
      <c r="BX208" s="70"/>
      <c r="BY208" s="70"/>
      <c r="BZ208" s="70"/>
      <c r="CA208" s="70"/>
      <c r="CB208" s="70"/>
      <c r="CC208" s="70"/>
      <c r="CD208" s="70"/>
      <c r="CE208" s="70"/>
      <c r="CF208" s="70"/>
      <c r="CG208" s="70"/>
      <c r="CH208" s="70"/>
      <c r="CI208" s="70"/>
      <c r="CJ208" s="70"/>
      <c r="CK208" s="70"/>
      <c r="CL208" s="70"/>
      <c r="CM208" s="70"/>
      <c r="CN208" s="70"/>
      <c r="CO208" s="70"/>
      <c r="CP208" s="70"/>
      <c r="CQ208" s="70"/>
      <c r="CR208" s="70"/>
      <c r="CS208" s="70"/>
      <c r="CT208" s="70"/>
      <c r="CU208" s="70"/>
      <c r="CV208" s="70"/>
      <c r="CW208" s="70"/>
      <c r="CX208" s="70"/>
      <c r="CY208" s="70"/>
      <c r="CZ208" s="70"/>
      <c r="DA208" s="70"/>
      <c r="DB208" s="70"/>
      <c r="DC208" s="70"/>
      <c r="DD208" s="70"/>
      <c r="DE208" s="70"/>
      <c r="DF208" s="70"/>
      <c r="DG208" s="70"/>
      <c r="DH208" s="70"/>
      <c r="DI208" s="70"/>
      <c r="DJ208" s="70"/>
      <c r="DK208" s="70"/>
      <c r="DL208" s="70"/>
      <c r="DM208" s="70"/>
      <c r="DN208" s="70"/>
      <c r="DO208" s="70"/>
      <c r="DP208" s="70"/>
      <c r="DQ208" s="70"/>
      <c r="DR208" s="70"/>
      <c r="DS208" s="70"/>
      <c r="DT208" s="70"/>
      <c r="DU208" s="70"/>
      <c r="DV208" s="70"/>
      <c r="DW208" s="70"/>
      <c r="DX208" s="70"/>
      <c r="DY208" s="70"/>
      <c r="DZ208" s="70"/>
      <c r="EA208" s="70"/>
      <c r="EB208" s="70"/>
      <c r="EC208" s="70"/>
      <c r="ED208" s="70"/>
      <c r="EE208" s="70"/>
      <c r="EF208" s="70"/>
      <c r="EG208" s="70"/>
      <c r="EH208" s="70"/>
      <c r="EI208" s="70"/>
      <c r="EJ208" s="70"/>
      <c r="EK208" s="70"/>
      <c r="EL208" s="70"/>
      <c r="EM208" s="70"/>
      <c r="EN208" s="70"/>
      <c r="EO208" s="70"/>
      <c r="EP208" s="70"/>
      <c r="EQ208" s="70"/>
      <c r="ER208" s="70"/>
      <c r="ES208" s="70"/>
      <c r="ET208" s="70"/>
      <c r="EU208" s="70"/>
      <c r="EV208" s="70"/>
      <c r="EW208" s="70"/>
      <c r="EX208" s="70"/>
      <c r="EY208" s="70"/>
      <c r="EZ208" s="70"/>
      <c r="FA208" s="70"/>
      <c r="FB208" s="70"/>
      <c r="FC208" s="70"/>
      <c r="FD208" s="70"/>
      <c r="FE208" s="70"/>
      <c r="FF208" s="70"/>
      <c r="FG208" s="70"/>
      <c r="FH208" s="70"/>
      <c r="FI208" s="70"/>
      <c r="FJ208" s="70"/>
      <c r="FK208" s="70"/>
      <c r="FL208" s="70"/>
      <c r="FM208" s="70"/>
      <c r="FN208" s="70"/>
      <c r="FO208" s="70"/>
      <c r="FP208" s="70"/>
      <c r="FQ208" s="70"/>
    </row>
    <row r="209" spans="1:173" s="76" customFormat="1" ht="63" outlineLevel="1" x14ac:dyDescent="0.25">
      <c r="A209" s="43">
        <f>A207+1</f>
        <v>186</v>
      </c>
      <c r="B209" s="34" t="s">
        <v>109</v>
      </c>
      <c r="C209" s="35">
        <f>'[10]Откл.КА (2)'!$E$22</f>
        <v>199.99858628082461</v>
      </c>
      <c r="D209" s="47">
        <f t="shared" ref="D209:D217" si="46">C209*0.2</f>
        <v>39.999717256164928</v>
      </c>
      <c r="E209" s="50">
        <f>D209+C209</f>
        <v>239.99830353698954</v>
      </c>
      <c r="F209" s="63">
        <f>F207+1</f>
        <v>10234</v>
      </c>
      <c r="G209" s="37" t="s">
        <v>12</v>
      </c>
      <c r="H209" s="34" t="s">
        <v>13</v>
      </c>
      <c r="I209" s="38">
        <v>2423</v>
      </c>
      <c r="J209" s="34" t="s">
        <v>295</v>
      </c>
      <c r="K209" s="38">
        <v>9910030051</v>
      </c>
      <c r="L209" s="64" t="s">
        <v>215</v>
      </c>
      <c r="M209" s="24">
        <f>E209/'[2]2015'!E189-1</f>
        <v>0.25653257229252535</v>
      </c>
      <c r="N209" s="5" t="b">
        <f>B209='[2]2015'!B189</f>
        <v>0</v>
      </c>
      <c r="O209" s="70" t="b">
        <f>B209='[8]01.07.2014'!B176</f>
        <v>0</v>
      </c>
      <c r="P209" s="5">
        <f>E209*100/'[3]2015'!E189</f>
        <v>125.65356206125111</v>
      </c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  <c r="AR209" s="70"/>
      <c r="AS209" s="70"/>
      <c r="AT209" s="70"/>
      <c r="AU209" s="70"/>
      <c r="AV209" s="70"/>
      <c r="AW209" s="70"/>
      <c r="AX209" s="70"/>
      <c r="AY209" s="70"/>
      <c r="AZ209" s="70"/>
      <c r="BA209" s="70"/>
      <c r="BB209" s="70"/>
      <c r="BC209" s="70"/>
      <c r="BD209" s="70"/>
      <c r="BE209" s="70"/>
      <c r="BF209" s="70"/>
      <c r="BG209" s="70"/>
      <c r="BH209" s="70"/>
      <c r="BI209" s="70"/>
      <c r="BJ209" s="70"/>
      <c r="BK209" s="70"/>
      <c r="BL209" s="70"/>
      <c r="BM209" s="70"/>
      <c r="BN209" s="70"/>
      <c r="BO209" s="70"/>
      <c r="BP209" s="70"/>
      <c r="BQ209" s="70"/>
      <c r="BR209" s="70"/>
      <c r="BS209" s="70"/>
      <c r="BT209" s="70"/>
      <c r="BU209" s="70"/>
      <c r="BV209" s="70"/>
      <c r="BW209" s="70"/>
      <c r="BX209" s="70"/>
      <c r="BY209" s="70"/>
      <c r="BZ209" s="70"/>
      <c r="CA209" s="70"/>
      <c r="CB209" s="70"/>
      <c r="CC209" s="70"/>
      <c r="CD209" s="70"/>
      <c r="CE209" s="70"/>
      <c r="CF209" s="70"/>
      <c r="CG209" s="70"/>
      <c r="CH209" s="70"/>
      <c r="CI209" s="70"/>
      <c r="CJ209" s="70"/>
      <c r="CK209" s="70"/>
      <c r="CL209" s="70"/>
      <c r="CM209" s="70"/>
      <c r="CN209" s="70"/>
      <c r="CO209" s="70"/>
      <c r="CP209" s="70"/>
      <c r="CQ209" s="70"/>
      <c r="CR209" s="70"/>
      <c r="CS209" s="70"/>
      <c r="CT209" s="70"/>
      <c r="CU209" s="70"/>
      <c r="CV209" s="70"/>
      <c r="CW209" s="70"/>
      <c r="CX209" s="70"/>
      <c r="CY209" s="70"/>
      <c r="CZ209" s="70"/>
      <c r="DA209" s="70"/>
      <c r="DB209" s="70"/>
      <c r="DC209" s="70"/>
      <c r="DD209" s="70"/>
      <c r="DE209" s="70"/>
      <c r="DF209" s="70"/>
      <c r="DG209" s="70"/>
      <c r="DH209" s="70"/>
      <c r="DI209" s="70"/>
      <c r="DJ209" s="70"/>
      <c r="DK209" s="70"/>
      <c r="DL209" s="70"/>
      <c r="DM209" s="70"/>
      <c r="DN209" s="70"/>
      <c r="DO209" s="70"/>
      <c r="DP209" s="70"/>
      <c r="DQ209" s="70"/>
      <c r="DR209" s="70"/>
      <c r="DS209" s="70"/>
      <c r="DT209" s="70"/>
      <c r="DU209" s="70"/>
      <c r="DV209" s="70"/>
      <c r="DW209" s="70"/>
      <c r="DX209" s="70"/>
      <c r="DY209" s="70"/>
      <c r="DZ209" s="70"/>
      <c r="EA209" s="70"/>
      <c r="EB209" s="70"/>
      <c r="EC209" s="70"/>
      <c r="ED209" s="70"/>
      <c r="EE209" s="70"/>
      <c r="EF209" s="70"/>
      <c r="EG209" s="70"/>
      <c r="EH209" s="70"/>
      <c r="EI209" s="70"/>
      <c r="EJ209" s="70"/>
      <c r="EK209" s="70"/>
      <c r="EL209" s="70"/>
      <c r="EM209" s="70"/>
      <c r="EN209" s="70"/>
      <c r="EO209" s="70"/>
      <c r="EP209" s="70"/>
      <c r="EQ209" s="70"/>
      <c r="ER209" s="70"/>
      <c r="ES209" s="70"/>
      <c r="ET209" s="70"/>
      <c r="EU209" s="70"/>
      <c r="EV209" s="70"/>
      <c r="EW209" s="70"/>
      <c r="EX209" s="70"/>
      <c r="EY209" s="70"/>
      <c r="EZ209" s="70"/>
      <c r="FA209" s="70"/>
      <c r="FB209" s="70"/>
      <c r="FC209" s="70"/>
      <c r="FD209" s="70"/>
      <c r="FE209" s="70"/>
      <c r="FF209" s="70"/>
      <c r="FG209" s="70"/>
      <c r="FH209" s="70"/>
      <c r="FI209" s="70"/>
      <c r="FJ209" s="70"/>
      <c r="FK209" s="70"/>
      <c r="FL209" s="70"/>
      <c r="FM209" s="70"/>
      <c r="FN209" s="70"/>
      <c r="FO209" s="70"/>
      <c r="FP209" s="70"/>
      <c r="FQ209" s="70"/>
    </row>
    <row r="210" spans="1:173" s="76" customFormat="1" ht="63" outlineLevel="1" x14ac:dyDescent="0.25">
      <c r="A210" s="43">
        <f>A209+1</f>
        <v>187</v>
      </c>
      <c r="B210" s="34" t="s">
        <v>110</v>
      </c>
      <c r="C210" s="35">
        <f>'[10]Откл.КА (2)'!$E$52</f>
        <v>1961.6656009484927</v>
      </c>
      <c r="D210" s="47">
        <f t="shared" si="46"/>
        <v>392.33312018969855</v>
      </c>
      <c r="E210" s="50">
        <f t="shared" ref="E210:E273" si="47">D210+C210</f>
        <v>2353.9987211381913</v>
      </c>
      <c r="F210" s="63">
        <f>F209+1</f>
        <v>10235</v>
      </c>
      <c r="G210" s="37" t="s">
        <v>12</v>
      </c>
      <c r="H210" s="34" t="s">
        <v>13</v>
      </c>
      <c r="I210" s="38">
        <v>2423</v>
      </c>
      <c r="J210" s="34" t="s">
        <v>295</v>
      </c>
      <c r="K210" s="38">
        <v>9910120102</v>
      </c>
      <c r="L210" s="64" t="s">
        <v>215</v>
      </c>
      <c r="M210" s="24">
        <f>E210/'[2]2015'!E190-1</f>
        <v>0.2389497254120827</v>
      </c>
      <c r="N210" s="5" t="b">
        <f>B210='[2]2015'!B190</f>
        <v>0</v>
      </c>
      <c r="O210" s="70" t="b">
        <f>B210='[8]01.07.2014'!B177</f>
        <v>0</v>
      </c>
      <c r="P210" s="5">
        <f>E210*100/'[3]2015'!E190</f>
        <v>123.89466953358905</v>
      </c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  <c r="AR210" s="70"/>
      <c r="AS210" s="70"/>
      <c r="AT210" s="70"/>
      <c r="AU210" s="70"/>
      <c r="AV210" s="70"/>
      <c r="AW210" s="70"/>
      <c r="AX210" s="70"/>
      <c r="AY210" s="70"/>
      <c r="AZ210" s="70"/>
      <c r="BA210" s="70"/>
      <c r="BB210" s="70"/>
      <c r="BC210" s="70"/>
      <c r="BD210" s="70"/>
      <c r="BE210" s="70"/>
      <c r="BF210" s="70"/>
      <c r="BG210" s="70"/>
      <c r="BH210" s="70"/>
      <c r="BI210" s="70"/>
      <c r="BJ210" s="70"/>
      <c r="BK210" s="70"/>
      <c r="BL210" s="70"/>
      <c r="BM210" s="70"/>
      <c r="BN210" s="70"/>
      <c r="BO210" s="70"/>
      <c r="BP210" s="70"/>
      <c r="BQ210" s="70"/>
      <c r="BR210" s="70"/>
      <c r="BS210" s="70"/>
      <c r="BT210" s="70"/>
      <c r="BU210" s="70"/>
      <c r="BV210" s="70"/>
      <c r="BW210" s="70"/>
      <c r="BX210" s="70"/>
      <c r="BY210" s="70"/>
      <c r="BZ210" s="70"/>
      <c r="CA210" s="70"/>
      <c r="CB210" s="70"/>
      <c r="CC210" s="70"/>
      <c r="CD210" s="70"/>
      <c r="CE210" s="70"/>
      <c r="CF210" s="70"/>
      <c r="CG210" s="70"/>
      <c r="CH210" s="70"/>
      <c r="CI210" s="70"/>
      <c r="CJ210" s="70"/>
      <c r="CK210" s="70"/>
      <c r="CL210" s="70"/>
      <c r="CM210" s="70"/>
      <c r="CN210" s="70"/>
      <c r="CO210" s="70"/>
      <c r="CP210" s="70"/>
      <c r="CQ210" s="70"/>
      <c r="CR210" s="70"/>
      <c r="CS210" s="70"/>
      <c r="CT210" s="70"/>
      <c r="CU210" s="70"/>
      <c r="CV210" s="70"/>
      <c r="CW210" s="70"/>
      <c r="CX210" s="70"/>
      <c r="CY210" s="70"/>
      <c r="CZ210" s="70"/>
      <c r="DA210" s="70"/>
      <c r="DB210" s="70"/>
      <c r="DC210" s="70"/>
      <c r="DD210" s="70"/>
      <c r="DE210" s="70"/>
      <c r="DF210" s="70"/>
      <c r="DG210" s="70"/>
      <c r="DH210" s="70"/>
      <c r="DI210" s="70"/>
      <c r="DJ210" s="70"/>
      <c r="DK210" s="70"/>
      <c r="DL210" s="70"/>
      <c r="DM210" s="70"/>
      <c r="DN210" s="70"/>
      <c r="DO210" s="70"/>
      <c r="DP210" s="70"/>
      <c r="DQ210" s="70"/>
      <c r="DR210" s="70"/>
      <c r="DS210" s="70"/>
      <c r="DT210" s="70"/>
      <c r="DU210" s="70"/>
      <c r="DV210" s="70"/>
      <c r="DW210" s="70"/>
      <c r="DX210" s="70"/>
      <c r="DY210" s="70"/>
      <c r="DZ210" s="70"/>
      <c r="EA210" s="70"/>
      <c r="EB210" s="70"/>
      <c r="EC210" s="70"/>
      <c r="ED210" s="70"/>
      <c r="EE210" s="70"/>
      <c r="EF210" s="70"/>
      <c r="EG210" s="70"/>
      <c r="EH210" s="70"/>
      <c r="EI210" s="70"/>
      <c r="EJ210" s="70"/>
      <c r="EK210" s="70"/>
      <c r="EL210" s="70"/>
      <c r="EM210" s="70"/>
      <c r="EN210" s="70"/>
      <c r="EO210" s="70"/>
      <c r="EP210" s="70"/>
      <c r="EQ210" s="70"/>
      <c r="ER210" s="70"/>
      <c r="ES210" s="70"/>
      <c r="ET210" s="70"/>
      <c r="EU210" s="70"/>
      <c r="EV210" s="70"/>
      <c r="EW210" s="70"/>
      <c r="EX210" s="70"/>
      <c r="EY210" s="70"/>
      <c r="EZ210" s="70"/>
      <c r="FA210" s="70"/>
      <c r="FB210" s="70"/>
      <c r="FC210" s="70"/>
      <c r="FD210" s="70"/>
      <c r="FE210" s="70"/>
      <c r="FF210" s="70"/>
      <c r="FG210" s="70"/>
      <c r="FH210" s="70"/>
      <c r="FI210" s="70"/>
      <c r="FJ210" s="70"/>
      <c r="FK210" s="70"/>
      <c r="FL210" s="70"/>
      <c r="FM210" s="70"/>
      <c r="FN210" s="70"/>
      <c r="FO210" s="70"/>
      <c r="FP210" s="70"/>
      <c r="FQ210" s="70"/>
    </row>
    <row r="211" spans="1:173" s="76" customFormat="1" ht="63" outlineLevel="1" x14ac:dyDescent="0.25">
      <c r="A211" s="43">
        <f t="shared" ref="A211:A217" si="48">A210+1</f>
        <v>188</v>
      </c>
      <c r="B211" s="34" t="s">
        <v>111</v>
      </c>
      <c r="C211" s="35">
        <f>'[10]Откл.КА (2)'!$E$80</f>
        <v>4513.329481843587</v>
      </c>
      <c r="D211" s="47">
        <f t="shared" si="46"/>
        <v>902.66589636871743</v>
      </c>
      <c r="E211" s="50">
        <f t="shared" si="47"/>
        <v>5415.9953782123048</v>
      </c>
      <c r="F211" s="63">
        <f t="shared" ref="F211:F217" si="49">F210+1</f>
        <v>10236</v>
      </c>
      <c r="G211" s="37" t="s">
        <v>12</v>
      </c>
      <c r="H211" s="34" t="s">
        <v>13</v>
      </c>
      <c r="I211" s="38">
        <v>2423</v>
      </c>
      <c r="J211" s="34" t="s">
        <v>295</v>
      </c>
      <c r="K211" s="38">
        <v>9910030053</v>
      </c>
      <c r="L211" s="64" t="s">
        <v>215</v>
      </c>
      <c r="M211" s="24">
        <f>E211/'[2]2015'!E191-1</f>
        <v>0.23907537051810324</v>
      </c>
      <c r="N211" s="5" t="b">
        <f>B211='[2]2015'!B191</f>
        <v>0</v>
      </c>
      <c r="O211" s="70" t="b">
        <f>B211='[8]01.07.2014'!B178</f>
        <v>0</v>
      </c>
      <c r="P211" s="5">
        <f>E211*100/'[3]2015'!E191</f>
        <v>123.90746690030441</v>
      </c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0"/>
      <c r="CH211" s="70"/>
      <c r="CI211" s="70"/>
      <c r="CJ211" s="70"/>
      <c r="CK211" s="70"/>
      <c r="CL211" s="70"/>
      <c r="CM211" s="70"/>
      <c r="CN211" s="70"/>
      <c r="CO211" s="70"/>
      <c r="CP211" s="70"/>
      <c r="CQ211" s="70"/>
      <c r="CR211" s="70"/>
      <c r="CS211" s="70"/>
      <c r="CT211" s="70"/>
      <c r="CU211" s="70"/>
      <c r="CV211" s="70"/>
      <c r="CW211" s="70"/>
      <c r="CX211" s="70"/>
      <c r="CY211" s="70"/>
      <c r="CZ211" s="70"/>
      <c r="DA211" s="70"/>
      <c r="DB211" s="70"/>
      <c r="DC211" s="70"/>
      <c r="DD211" s="70"/>
      <c r="DE211" s="70"/>
      <c r="DF211" s="70"/>
      <c r="DG211" s="70"/>
      <c r="DH211" s="70"/>
      <c r="DI211" s="70"/>
      <c r="DJ211" s="70"/>
      <c r="DK211" s="70"/>
      <c r="DL211" s="70"/>
      <c r="DM211" s="70"/>
      <c r="DN211" s="70"/>
      <c r="DO211" s="70"/>
      <c r="DP211" s="70"/>
      <c r="DQ211" s="70"/>
      <c r="DR211" s="70"/>
      <c r="DS211" s="70"/>
      <c r="DT211" s="70"/>
      <c r="DU211" s="70"/>
      <c r="DV211" s="70"/>
      <c r="DW211" s="70"/>
      <c r="DX211" s="70"/>
      <c r="DY211" s="70"/>
      <c r="DZ211" s="70"/>
      <c r="EA211" s="70"/>
      <c r="EB211" s="70"/>
      <c r="EC211" s="70"/>
      <c r="ED211" s="70"/>
      <c r="EE211" s="70"/>
      <c r="EF211" s="70"/>
      <c r="EG211" s="70"/>
      <c r="EH211" s="70"/>
      <c r="EI211" s="70"/>
      <c r="EJ211" s="70"/>
      <c r="EK211" s="70"/>
      <c r="EL211" s="70"/>
      <c r="EM211" s="70"/>
      <c r="EN211" s="70"/>
      <c r="EO211" s="70"/>
      <c r="EP211" s="70"/>
      <c r="EQ211" s="70"/>
      <c r="ER211" s="70"/>
      <c r="ES211" s="70"/>
      <c r="ET211" s="70"/>
      <c r="EU211" s="70"/>
      <c r="EV211" s="70"/>
      <c r="EW211" s="70"/>
      <c r="EX211" s="70"/>
      <c r="EY211" s="70"/>
      <c r="EZ211" s="70"/>
      <c r="FA211" s="70"/>
      <c r="FB211" s="70"/>
      <c r="FC211" s="70"/>
      <c r="FD211" s="70"/>
      <c r="FE211" s="70"/>
      <c r="FF211" s="70"/>
      <c r="FG211" s="70"/>
      <c r="FH211" s="70"/>
      <c r="FI211" s="70"/>
      <c r="FJ211" s="70"/>
      <c r="FK211" s="70"/>
      <c r="FL211" s="70"/>
      <c r="FM211" s="70"/>
      <c r="FN211" s="70"/>
      <c r="FO211" s="70"/>
      <c r="FP211" s="70"/>
      <c r="FQ211" s="70"/>
    </row>
    <row r="212" spans="1:173" s="76" customFormat="1" ht="63" outlineLevel="1" x14ac:dyDescent="0.25">
      <c r="A212" s="43">
        <f t="shared" si="48"/>
        <v>189</v>
      </c>
      <c r="B212" s="34" t="s">
        <v>112</v>
      </c>
      <c r="C212" s="35">
        <f>'[10]Ввод КТЗ (2)'!$E$22</f>
        <v>198.33143831819794</v>
      </c>
      <c r="D212" s="47">
        <f t="shared" si="46"/>
        <v>39.666287663639594</v>
      </c>
      <c r="E212" s="50">
        <f t="shared" si="47"/>
        <v>237.99772598183753</v>
      </c>
      <c r="F212" s="63">
        <f t="shared" si="49"/>
        <v>10237</v>
      </c>
      <c r="G212" s="37" t="s">
        <v>12</v>
      </c>
      <c r="H212" s="34" t="s">
        <v>13</v>
      </c>
      <c r="I212" s="38">
        <v>2423</v>
      </c>
      <c r="J212" s="34" t="s">
        <v>295</v>
      </c>
      <c r="K212" s="38">
        <v>9910030054</v>
      </c>
      <c r="L212" s="61" t="s">
        <v>214</v>
      </c>
      <c r="M212" s="24">
        <f>E212/'[2]2015'!E192-1</f>
        <v>0.24606139257506565</v>
      </c>
      <c r="N212" s="5" t="b">
        <f>B212='[2]2015'!B192</f>
        <v>0</v>
      </c>
      <c r="O212" s="70" t="b">
        <f>B212='[8]01.07.2014'!B179</f>
        <v>0</v>
      </c>
      <c r="P212" s="5">
        <f>E212*100/'[3]2015'!E192</f>
        <v>124.60613925750651</v>
      </c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0"/>
      <c r="CH212" s="70"/>
      <c r="CI212" s="70"/>
      <c r="CJ212" s="70"/>
      <c r="CK212" s="70"/>
      <c r="CL212" s="70"/>
      <c r="CM212" s="70"/>
      <c r="CN212" s="70"/>
      <c r="CO212" s="70"/>
      <c r="CP212" s="70"/>
      <c r="CQ212" s="70"/>
      <c r="CR212" s="70"/>
      <c r="CS212" s="70"/>
      <c r="CT212" s="70"/>
      <c r="CU212" s="70"/>
      <c r="CV212" s="70"/>
      <c r="CW212" s="70"/>
      <c r="CX212" s="70"/>
      <c r="CY212" s="70"/>
      <c r="CZ212" s="70"/>
      <c r="DA212" s="70"/>
      <c r="DB212" s="70"/>
      <c r="DC212" s="70"/>
      <c r="DD212" s="70"/>
      <c r="DE212" s="70"/>
      <c r="DF212" s="70"/>
      <c r="DG212" s="70"/>
      <c r="DH212" s="70"/>
      <c r="DI212" s="70"/>
      <c r="DJ212" s="70"/>
      <c r="DK212" s="70"/>
      <c r="DL212" s="70"/>
      <c r="DM212" s="70"/>
      <c r="DN212" s="70"/>
      <c r="DO212" s="70"/>
      <c r="DP212" s="70"/>
      <c r="DQ212" s="70"/>
      <c r="DR212" s="70"/>
      <c r="DS212" s="70"/>
      <c r="DT212" s="70"/>
      <c r="DU212" s="70"/>
      <c r="DV212" s="70"/>
      <c r="DW212" s="70"/>
      <c r="DX212" s="70"/>
      <c r="DY212" s="70"/>
      <c r="DZ212" s="70"/>
      <c r="EA212" s="70"/>
      <c r="EB212" s="70"/>
      <c r="EC212" s="70"/>
      <c r="ED212" s="70"/>
      <c r="EE212" s="70"/>
      <c r="EF212" s="70"/>
      <c r="EG212" s="70"/>
      <c r="EH212" s="70"/>
      <c r="EI212" s="70"/>
      <c r="EJ212" s="70"/>
      <c r="EK212" s="70"/>
      <c r="EL212" s="70"/>
      <c r="EM212" s="70"/>
      <c r="EN212" s="70"/>
      <c r="EO212" s="70"/>
      <c r="EP212" s="70"/>
      <c r="EQ212" s="70"/>
      <c r="ER212" s="70"/>
      <c r="ES212" s="70"/>
      <c r="ET212" s="70"/>
      <c r="EU212" s="70"/>
      <c r="EV212" s="70"/>
      <c r="EW212" s="70"/>
      <c r="EX212" s="70"/>
      <c r="EY212" s="70"/>
      <c r="EZ212" s="70"/>
      <c r="FA212" s="70"/>
      <c r="FB212" s="70"/>
      <c r="FC212" s="70"/>
      <c r="FD212" s="70"/>
      <c r="FE212" s="70"/>
      <c r="FF212" s="70"/>
      <c r="FG212" s="70"/>
      <c r="FH212" s="70"/>
      <c r="FI212" s="70"/>
      <c r="FJ212" s="70"/>
      <c r="FK212" s="70"/>
      <c r="FL212" s="70"/>
      <c r="FM212" s="70"/>
      <c r="FN212" s="70"/>
      <c r="FO212" s="70"/>
      <c r="FP212" s="70"/>
      <c r="FQ212" s="70"/>
    </row>
    <row r="213" spans="1:173" s="76" customFormat="1" ht="63" outlineLevel="1" x14ac:dyDescent="0.25">
      <c r="A213" s="43">
        <f t="shared" si="48"/>
        <v>190</v>
      </c>
      <c r="B213" s="34" t="s">
        <v>113</v>
      </c>
      <c r="C213" s="35">
        <f>'[10]Ввод КТЗ (2)'!$E$52</f>
        <v>1962.4997084224544</v>
      </c>
      <c r="D213" s="47">
        <f t="shared" si="46"/>
        <v>392.49994168449092</v>
      </c>
      <c r="E213" s="50">
        <f t="shared" si="47"/>
        <v>2354.9996501069454</v>
      </c>
      <c r="F213" s="63">
        <f t="shared" si="49"/>
        <v>10238</v>
      </c>
      <c r="G213" s="37" t="s">
        <v>12</v>
      </c>
      <c r="H213" s="34" t="s">
        <v>13</v>
      </c>
      <c r="I213" s="38">
        <v>2423</v>
      </c>
      <c r="J213" s="34" t="s">
        <v>295</v>
      </c>
      <c r="K213" s="38">
        <v>9910030055</v>
      </c>
      <c r="L213" s="61" t="s">
        <v>214</v>
      </c>
      <c r="M213" s="24">
        <f>E213/'[2]2015'!E193-1</f>
        <v>0.24012838360166655</v>
      </c>
      <c r="N213" s="5" t="b">
        <f>B213='[2]2015'!B193</f>
        <v>0</v>
      </c>
      <c r="O213" s="70" t="b">
        <f>B213='[8]01.07.2014'!B180</f>
        <v>0</v>
      </c>
      <c r="P213" s="5">
        <f>E213*100/'[3]2015'!E193</f>
        <v>124.01261980552647</v>
      </c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70"/>
      <c r="BF213" s="70"/>
      <c r="BG213" s="70"/>
      <c r="BH213" s="70"/>
      <c r="BI213" s="70"/>
      <c r="BJ213" s="70"/>
      <c r="BK213" s="70"/>
      <c r="BL213" s="70"/>
      <c r="BM213" s="70"/>
      <c r="BN213" s="70"/>
      <c r="BO213" s="70"/>
      <c r="BP213" s="70"/>
      <c r="BQ213" s="70"/>
      <c r="BR213" s="70"/>
      <c r="BS213" s="70"/>
      <c r="BT213" s="70"/>
      <c r="BU213" s="70"/>
      <c r="BV213" s="70"/>
      <c r="BW213" s="70"/>
      <c r="BX213" s="70"/>
      <c r="BY213" s="70"/>
      <c r="BZ213" s="70"/>
      <c r="CA213" s="70"/>
      <c r="CB213" s="70"/>
      <c r="CC213" s="70"/>
      <c r="CD213" s="70"/>
      <c r="CE213" s="70"/>
      <c r="CF213" s="70"/>
      <c r="CG213" s="70"/>
      <c r="CH213" s="70"/>
      <c r="CI213" s="70"/>
      <c r="CJ213" s="70"/>
      <c r="CK213" s="70"/>
      <c r="CL213" s="70"/>
      <c r="CM213" s="70"/>
      <c r="CN213" s="70"/>
      <c r="CO213" s="70"/>
      <c r="CP213" s="70"/>
      <c r="CQ213" s="70"/>
      <c r="CR213" s="70"/>
      <c r="CS213" s="70"/>
      <c r="CT213" s="70"/>
      <c r="CU213" s="70"/>
      <c r="CV213" s="70"/>
      <c r="CW213" s="70"/>
      <c r="CX213" s="70"/>
      <c r="CY213" s="70"/>
      <c r="CZ213" s="70"/>
      <c r="DA213" s="70"/>
      <c r="DB213" s="70"/>
      <c r="DC213" s="70"/>
      <c r="DD213" s="70"/>
      <c r="DE213" s="70"/>
      <c r="DF213" s="70"/>
      <c r="DG213" s="70"/>
      <c r="DH213" s="70"/>
      <c r="DI213" s="70"/>
      <c r="DJ213" s="70"/>
      <c r="DK213" s="70"/>
      <c r="DL213" s="70"/>
      <c r="DM213" s="70"/>
      <c r="DN213" s="70"/>
      <c r="DO213" s="70"/>
      <c r="DP213" s="70"/>
      <c r="DQ213" s="70"/>
      <c r="DR213" s="70"/>
      <c r="DS213" s="70"/>
      <c r="DT213" s="70"/>
      <c r="DU213" s="70"/>
      <c r="DV213" s="70"/>
      <c r="DW213" s="70"/>
      <c r="DX213" s="70"/>
      <c r="DY213" s="70"/>
      <c r="DZ213" s="70"/>
      <c r="EA213" s="70"/>
      <c r="EB213" s="70"/>
      <c r="EC213" s="70"/>
      <c r="ED213" s="70"/>
      <c r="EE213" s="70"/>
      <c r="EF213" s="70"/>
      <c r="EG213" s="70"/>
      <c r="EH213" s="70"/>
      <c r="EI213" s="70"/>
      <c r="EJ213" s="70"/>
      <c r="EK213" s="70"/>
      <c r="EL213" s="70"/>
      <c r="EM213" s="70"/>
      <c r="EN213" s="70"/>
      <c r="EO213" s="70"/>
      <c r="EP213" s="70"/>
      <c r="EQ213" s="70"/>
      <c r="ER213" s="70"/>
      <c r="ES213" s="70"/>
      <c r="ET213" s="70"/>
      <c r="EU213" s="70"/>
      <c r="EV213" s="70"/>
      <c r="EW213" s="70"/>
      <c r="EX213" s="70"/>
      <c r="EY213" s="70"/>
      <c r="EZ213" s="70"/>
      <c r="FA213" s="70"/>
      <c r="FB213" s="70"/>
      <c r="FC213" s="70"/>
      <c r="FD213" s="70"/>
      <c r="FE213" s="70"/>
      <c r="FF213" s="70"/>
      <c r="FG213" s="70"/>
      <c r="FH213" s="70"/>
      <c r="FI213" s="70"/>
      <c r="FJ213" s="70"/>
      <c r="FK213" s="70"/>
      <c r="FL213" s="70"/>
      <c r="FM213" s="70"/>
      <c r="FN213" s="70"/>
      <c r="FO213" s="70"/>
      <c r="FP213" s="70"/>
      <c r="FQ213" s="70"/>
    </row>
    <row r="214" spans="1:173" s="76" customFormat="1" ht="63" outlineLevel="1" x14ac:dyDescent="0.25">
      <c r="A214" s="43">
        <f t="shared" si="48"/>
        <v>191</v>
      </c>
      <c r="B214" s="34" t="s">
        <v>114</v>
      </c>
      <c r="C214" s="35">
        <f>'[10]Ввод КТЗ (2)'!$E$80</f>
        <v>4512.4969802819551</v>
      </c>
      <c r="D214" s="47">
        <f t="shared" si="46"/>
        <v>902.49939605639111</v>
      </c>
      <c r="E214" s="50">
        <f t="shared" si="47"/>
        <v>5414.9963763383457</v>
      </c>
      <c r="F214" s="63">
        <f t="shared" si="49"/>
        <v>10239</v>
      </c>
      <c r="G214" s="37" t="s">
        <v>12</v>
      </c>
      <c r="H214" s="34" t="s">
        <v>13</v>
      </c>
      <c r="I214" s="38">
        <v>2423</v>
      </c>
      <c r="J214" s="34" t="s">
        <v>295</v>
      </c>
      <c r="K214" s="38">
        <v>9910030056</v>
      </c>
      <c r="L214" s="61" t="s">
        <v>214</v>
      </c>
      <c r="M214" s="24">
        <f>E214/'[2]2015'!E194-1</f>
        <v>0.23884631579602522</v>
      </c>
      <c r="N214" s="5" t="b">
        <f>B214='[2]2015'!B194</f>
        <v>0</v>
      </c>
      <c r="O214" s="70" t="b">
        <f>B214='[8]01.07.2014'!B181</f>
        <v>0</v>
      </c>
      <c r="P214" s="5">
        <f>E214*100/'[3]2015'!E194</f>
        <v>123.88461167555127</v>
      </c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0"/>
      <c r="CE214" s="70"/>
      <c r="CF214" s="70"/>
      <c r="CG214" s="70"/>
      <c r="CH214" s="70"/>
      <c r="CI214" s="70"/>
      <c r="CJ214" s="70"/>
      <c r="CK214" s="70"/>
      <c r="CL214" s="70"/>
      <c r="CM214" s="70"/>
      <c r="CN214" s="70"/>
      <c r="CO214" s="70"/>
      <c r="CP214" s="70"/>
      <c r="CQ214" s="70"/>
      <c r="CR214" s="70"/>
      <c r="CS214" s="70"/>
      <c r="CT214" s="70"/>
      <c r="CU214" s="70"/>
      <c r="CV214" s="70"/>
      <c r="CW214" s="70"/>
      <c r="CX214" s="70"/>
      <c r="CY214" s="70"/>
      <c r="CZ214" s="70"/>
      <c r="DA214" s="70"/>
      <c r="DB214" s="70"/>
      <c r="DC214" s="70"/>
      <c r="DD214" s="70"/>
      <c r="DE214" s="70"/>
      <c r="DF214" s="70"/>
      <c r="DG214" s="70"/>
      <c r="DH214" s="70"/>
      <c r="DI214" s="70"/>
      <c r="DJ214" s="70"/>
      <c r="DK214" s="70"/>
      <c r="DL214" s="70"/>
      <c r="DM214" s="70"/>
      <c r="DN214" s="70"/>
      <c r="DO214" s="70"/>
      <c r="DP214" s="70"/>
      <c r="DQ214" s="70"/>
      <c r="DR214" s="70"/>
      <c r="DS214" s="70"/>
      <c r="DT214" s="70"/>
      <c r="DU214" s="70"/>
      <c r="DV214" s="70"/>
      <c r="DW214" s="70"/>
      <c r="DX214" s="70"/>
      <c r="DY214" s="70"/>
      <c r="DZ214" s="70"/>
      <c r="EA214" s="70"/>
      <c r="EB214" s="70"/>
      <c r="EC214" s="70"/>
      <c r="ED214" s="70"/>
      <c r="EE214" s="70"/>
      <c r="EF214" s="70"/>
      <c r="EG214" s="70"/>
      <c r="EH214" s="70"/>
      <c r="EI214" s="70"/>
      <c r="EJ214" s="70"/>
      <c r="EK214" s="70"/>
      <c r="EL214" s="70"/>
      <c r="EM214" s="70"/>
      <c r="EN214" s="70"/>
      <c r="EO214" s="70"/>
      <c r="EP214" s="70"/>
      <c r="EQ214" s="70"/>
      <c r="ER214" s="70"/>
      <c r="ES214" s="70"/>
      <c r="ET214" s="70"/>
      <c r="EU214" s="70"/>
      <c r="EV214" s="70"/>
      <c r="EW214" s="70"/>
      <c r="EX214" s="70"/>
      <c r="EY214" s="70"/>
      <c r="EZ214" s="70"/>
      <c r="FA214" s="70"/>
      <c r="FB214" s="70"/>
      <c r="FC214" s="70"/>
      <c r="FD214" s="70"/>
      <c r="FE214" s="70"/>
      <c r="FF214" s="70"/>
      <c r="FG214" s="70"/>
      <c r="FH214" s="70"/>
      <c r="FI214" s="70"/>
      <c r="FJ214" s="70"/>
      <c r="FK214" s="70"/>
      <c r="FL214" s="70"/>
      <c r="FM214" s="70"/>
      <c r="FN214" s="70"/>
      <c r="FO214" s="70"/>
      <c r="FP214" s="70"/>
      <c r="FQ214" s="70"/>
    </row>
    <row r="215" spans="1:173" s="76" customFormat="1" ht="63" outlineLevel="1" x14ac:dyDescent="0.25">
      <c r="A215" s="43">
        <f t="shared" si="48"/>
        <v>192</v>
      </c>
      <c r="B215" s="34" t="s">
        <v>115</v>
      </c>
      <c r="C215" s="35">
        <f>'[10]Отсоед.отпаек (2)'!$E$25</f>
        <v>14812.50335948361</v>
      </c>
      <c r="D215" s="47">
        <f t="shared" si="46"/>
        <v>2962.500671896722</v>
      </c>
      <c r="E215" s="50">
        <f t="shared" si="47"/>
        <v>17775.004031380333</v>
      </c>
      <c r="F215" s="63">
        <f t="shared" si="49"/>
        <v>10240</v>
      </c>
      <c r="G215" s="37" t="s">
        <v>12</v>
      </c>
      <c r="H215" s="34" t="s">
        <v>13</v>
      </c>
      <c r="I215" s="38">
        <v>2423</v>
      </c>
      <c r="J215" s="34" t="s">
        <v>295</v>
      </c>
      <c r="K215" s="38">
        <v>9910120107</v>
      </c>
      <c r="L215" s="61" t="s">
        <v>214</v>
      </c>
      <c r="M215" s="24">
        <f>E215/'[2]2015'!E195-1</f>
        <v>0.23876251558207073</v>
      </c>
      <c r="N215" s="5" t="b">
        <f>B215='[2]2015'!B195</f>
        <v>0</v>
      </c>
      <c r="O215" s="70" t="b">
        <f>B215='[8]01.07.2014'!B182</f>
        <v>0</v>
      </c>
      <c r="P215" s="5">
        <f>E215*100/'[3]2015'!E195</f>
        <v>123.87625640379353</v>
      </c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Y215" s="70"/>
      <c r="BZ215" s="70"/>
      <c r="CA215" s="70"/>
      <c r="CB215" s="70"/>
      <c r="CC215" s="70"/>
      <c r="CD215" s="70"/>
      <c r="CE215" s="70"/>
      <c r="CF215" s="70"/>
      <c r="CG215" s="70"/>
      <c r="CH215" s="70"/>
      <c r="CI215" s="70"/>
      <c r="CJ215" s="70"/>
      <c r="CK215" s="70"/>
      <c r="CL215" s="70"/>
      <c r="CM215" s="70"/>
      <c r="CN215" s="70"/>
      <c r="CO215" s="70"/>
      <c r="CP215" s="70"/>
      <c r="CQ215" s="70"/>
      <c r="CR215" s="70"/>
      <c r="CS215" s="70"/>
      <c r="CT215" s="70"/>
      <c r="CU215" s="70"/>
      <c r="CV215" s="70"/>
      <c r="CW215" s="70"/>
      <c r="CX215" s="70"/>
      <c r="CY215" s="70"/>
      <c r="CZ215" s="70"/>
      <c r="DA215" s="70"/>
      <c r="DB215" s="70"/>
      <c r="DC215" s="70"/>
      <c r="DD215" s="70"/>
      <c r="DE215" s="70"/>
      <c r="DF215" s="70"/>
      <c r="DG215" s="70"/>
      <c r="DH215" s="70"/>
      <c r="DI215" s="70"/>
      <c r="DJ215" s="70"/>
      <c r="DK215" s="70"/>
      <c r="DL215" s="70"/>
      <c r="DM215" s="70"/>
      <c r="DN215" s="70"/>
      <c r="DO215" s="70"/>
      <c r="DP215" s="70"/>
      <c r="DQ215" s="70"/>
      <c r="DR215" s="70"/>
      <c r="DS215" s="70"/>
      <c r="DT215" s="70"/>
      <c r="DU215" s="70"/>
      <c r="DV215" s="70"/>
      <c r="DW215" s="70"/>
      <c r="DX215" s="70"/>
      <c r="DY215" s="70"/>
      <c r="DZ215" s="70"/>
      <c r="EA215" s="70"/>
      <c r="EB215" s="70"/>
      <c r="EC215" s="70"/>
      <c r="ED215" s="70"/>
      <c r="EE215" s="70"/>
      <c r="EF215" s="70"/>
      <c r="EG215" s="70"/>
      <c r="EH215" s="70"/>
      <c r="EI215" s="70"/>
      <c r="EJ215" s="70"/>
      <c r="EK215" s="70"/>
      <c r="EL215" s="70"/>
      <c r="EM215" s="70"/>
      <c r="EN215" s="70"/>
      <c r="EO215" s="70"/>
      <c r="EP215" s="70"/>
      <c r="EQ215" s="70"/>
      <c r="ER215" s="70"/>
      <c r="ES215" s="70"/>
      <c r="ET215" s="70"/>
      <c r="EU215" s="70"/>
      <c r="EV215" s="70"/>
      <c r="EW215" s="70"/>
      <c r="EX215" s="70"/>
      <c r="EY215" s="70"/>
      <c r="EZ215" s="70"/>
      <c r="FA215" s="70"/>
      <c r="FB215" s="70"/>
      <c r="FC215" s="70"/>
      <c r="FD215" s="70"/>
      <c r="FE215" s="70"/>
      <c r="FF215" s="70"/>
      <c r="FG215" s="70"/>
      <c r="FH215" s="70"/>
      <c r="FI215" s="70"/>
      <c r="FJ215" s="70"/>
      <c r="FK215" s="70"/>
      <c r="FL215" s="70"/>
      <c r="FM215" s="70"/>
      <c r="FN215" s="70"/>
      <c r="FO215" s="70"/>
      <c r="FP215" s="70"/>
      <c r="FQ215" s="70"/>
    </row>
    <row r="216" spans="1:173" s="76" customFormat="1" ht="63" outlineLevel="1" x14ac:dyDescent="0.25">
      <c r="A216" s="43">
        <f t="shared" si="48"/>
        <v>193</v>
      </c>
      <c r="B216" s="34" t="s">
        <v>116</v>
      </c>
      <c r="C216" s="35">
        <f>'[10]Отсоед.отпаек (2)'!$E$56</f>
        <v>13425.000131250374</v>
      </c>
      <c r="D216" s="47">
        <f t="shared" si="46"/>
        <v>2685.0000262500748</v>
      </c>
      <c r="E216" s="50">
        <f t="shared" si="47"/>
        <v>16110.000157500448</v>
      </c>
      <c r="F216" s="63">
        <f t="shared" si="49"/>
        <v>10241</v>
      </c>
      <c r="G216" s="37" t="s">
        <v>12</v>
      </c>
      <c r="H216" s="34" t="s">
        <v>13</v>
      </c>
      <c r="I216" s="38">
        <v>2423</v>
      </c>
      <c r="J216" s="34" t="s">
        <v>295</v>
      </c>
      <c r="K216" s="38">
        <v>9910120108</v>
      </c>
      <c r="L216" s="61" t="s">
        <v>214</v>
      </c>
      <c r="M216" s="24">
        <f>E216/'[2]2015'!E196-1</f>
        <v>0.23865903685651468</v>
      </c>
      <c r="N216" s="5" t="b">
        <f>B216='[2]2015'!B196</f>
        <v>0</v>
      </c>
      <c r="O216" s="70" t="b">
        <f>B216='[8]01.07.2014'!B183</f>
        <v>0</v>
      </c>
      <c r="P216" s="5">
        <f>E216*100/'[3]2015'!E196</f>
        <v>123.86590925342497</v>
      </c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  <c r="AI216" s="70"/>
      <c r="AJ216" s="70"/>
      <c r="AK216" s="70"/>
      <c r="AL216" s="70"/>
      <c r="AM216" s="70"/>
      <c r="AN216" s="70"/>
      <c r="AO216" s="70"/>
      <c r="AP216" s="70"/>
      <c r="AQ216" s="70"/>
      <c r="AR216" s="70"/>
      <c r="AS216" s="70"/>
      <c r="AT216" s="70"/>
      <c r="AU216" s="70"/>
      <c r="AV216" s="70"/>
      <c r="AW216" s="70"/>
      <c r="AX216" s="70"/>
      <c r="AY216" s="70"/>
      <c r="AZ216" s="70"/>
      <c r="BA216" s="70"/>
      <c r="BB216" s="70"/>
      <c r="BC216" s="70"/>
      <c r="BD216" s="70"/>
      <c r="BE216" s="70"/>
      <c r="BF216" s="70"/>
      <c r="BG216" s="70"/>
      <c r="BH216" s="70"/>
      <c r="BI216" s="70"/>
      <c r="BJ216" s="70"/>
      <c r="BK216" s="70"/>
      <c r="BL216" s="70"/>
      <c r="BM216" s="70"/>
      <c r="BN216" s="70"/>
      <c r="BO216" s="70"/>
      <c r="BP216" s="70"/>
      <c r="BQ216" s="70"/>
      <c r="BR216" s="70"/>
      <c r="BS216" s="70"/>
      <c r="BT216" s="70"/>
      <c r="BU216" s="70"/>
      <c r="BV216" s="70"/>
      <c r="BW216" s="70"/>
      <c r="BX216" s="70"/>
      <c r="BY216" s="70"/>
      <c r="BZ216" s="70"/>
      <c r="CA216" s="70"/>
      <c r="CB216" s="70"/>
      <c r="CC216" s="70"/>
      <c r="CD216" s="70"/>
      <c r="CE216" s="70"/>
      <c r="CF216" s="70"/>
      <c r="CG216" s="70"/>
      <c r="CH216" s="70"/>
      <c r="CI216" s="70"/>
      <c r="CJ216" s="70"/>
      <c r="CK216" s="70"/>
      <c r="CL216" s="70"/>
      <c r="CM216" s="70"/>
      <c r="CN216" s="70"/>
      <c r="CO216" s="70"/>
      <c r="CP216" s="70"/>
      <c r="CQ216" s="70"/>
      <c r="CR216" s="70"/>
      <c r="CS216" s="70"/>
      <c r="CT216" s="70"/>
      <c r="CU216" s="70"/>
      <c r="CV216" s="70"/>
      <c r="CW216" s="70"/>
      <c r="CX216" s="70"/>
      <c r="CY216" s="70"/>
      <c r="CZ216" s="70"/>
      <c r="DA216" s="70"/>
      <c r="DB216" s="70"/>
      <c r="DC216" s="70"/>
      <c r="DD216" s="70"/>
      <c r="DE216" s="70"/>
      <c r="DF216" s="70"/>
      <c r="DG216" s="70"/>
      <c r="DH216" s="70"/>
      <c r="DI216" s="70"/>
      <c r="DJ216" s="70"/>
      <c r="DK216" s="70"/>
      <c r="DL216" s="70"/>
      <c r="DM216" s="70"/>
      <c r="DN216" s="70"/>
      <c r="DO216" s="70"/>
      <c r="DP216" s="70"/>
      <c r="DQ216" s="70"/>
      <c r="DR216" s="70"/>
      <c r="DS216" s="70"/>
      <c r="DT216" s="70"/>
      <c r="DU216" s="70"/>
      <c r="DV216" s="70"/>
      <c r="DW216" s="70"/>
      <c r="DX216" s="70"/>
      <c r="DY216" s="70"/>
      <c r="DZ216" s="70"/>
      <c r="EA216" s="70"/>
      <c r="EB216" s="70"/>
      <c r="EC216" s="70"/>
      <c r="ED216" s="70"/>
      <c r="EE216" s="70"/>
      <c r="EF216" s="70"/>
      <c r="EG216" s="70"/>
      <c r="EH216" s="70"/>
      <c r="EI216" s="70"/>
      <c r="EJ216" s="70"/>
      <c r="EK216" s="70"/>
      <c r="EL216" s="70"/>
      <c r="EM216" s="70"/>
      <c r="EN216" s="70"/>
      <c r="EO216" s="70"/>
      <c r="EP216" s="70"/>
      <c r="EQ216" s="70"/>
      <c r="ER216" s="70"/>
      <c r="ES216" s="70"/>
      <c r="ET216" s="70"/>
      <c r="EU216" s="70"/>
      <c r="EV216" s="70"/>
      <c r="EW216" s="70"/>
      <c r="EX216" s="70"/>
      <c r="EY216" s="70"/>
      <c r="EZ216" s="70"/>
      <c r="FA216" s="70"/>
      <c r="FB216" s="70"/>
      <c r="FC216" s="70"/>
      <c r="FD216" s="70"/>
      <c r="FE216" s="70"/>
      <c r="FF216" s="70"/>
      <c r="FG216" s="70"/>
      <c r="FH216" s="70"/>
      <c r="FI216" s="70"/>
      <c r="FJ216" s="70"/>
      <c r="FK216" s="70"/>
      <c r="FL216" s="70"/>
      <c r="FM216" s="70"/>
      <c r="FN216" s="70"/>
      <c r="FO216" s="70"/>
      <c r="FP216" s="70"/>
      <c r="FQ216" s="70"/>
    </row>
    <row r="217" spans="1:173" s="76" customFormat="1" ht="63" outlineLevel="1" x14ac:dyDescent="0.25">
      <c r="A217" s="43">
        <f t="shared" si="48"/>
        <v>194</v>
      </c>
      <c r="B217" s="34" t="s">
        <v>117</v>
      </c>
      <c r="C217" s="35">
        <f>'[10]Отсоед.отпаек (2)'!$E$87</f>
        <v>9580.0035653333762</v>
      </c>
      <c r="D217" s="47">
        <f t="shared" si="46"/>
        <v>1916.0007130666754</v>
      </c>
      <c r="E217" s="50">
        <f t="shared" si="47"/>
        <v>11496.004278400051</v>
      </c>
      <c r="F217" s="63">
        <f t="shared" si="49"/>
        <v>10242</v>
      </c>
      <c r="G217" s="37" t="s">
        <v>12</v>
      </c>
      <c r="H217" s="34" t="s">
        <v>13</v>
      </c>
      <c r="I217" s="38">
        <v>2423</v>
      </c>
      <c r="J217" s="34" t="s">
        <v>295</v>
      </c>
      <c r="K217" s="38">
        <v>9910120401</v>
      </c>
      <c r="L217" s="61" t="s">
        <v>214</v>
      </c>
      <c r="M217" s="24">
        <f>E217/'[2]2015'!E197-1</f>
        <v>0.23879301468419345</v>
      </c>
      <c r="N217" s="5" t="b">
        <f>B217='[2]2015'!B197</f>
        <v>0</v>
      </c>
      <c r="O217" s="70" t="b">
        <f>B217='[8]01.07.2014'!B184</f>
        <v>0</v>
      </c>
      <c r="P217" s="5">
        <f>E217*100/'[3]2015'!E197</f>
        <v>123.87935644827644</v>
      </c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  <c r="AN217" s="70"/>
      <c r="AO217" s="70"/>
      <c r="AP217" s="70"/>
      <c r="AQ217" s="70"/>
      <c r="AR217" s="70"/>
      <c r="AS217" s="70"/>
      <c r="AT217" s="70"/>
      <c r="AU217" s="70"/>
      <c r="AV217" s="70"/>
      <c r="AW217" s="70"/>
      <c r="AX217" s="70"/>
      <c r="AY217" s="70"/>
      <c r="AZ217" s="70"/>
      <c r="BA217" s="70"/>
      <c r="BB217" s="70"/>
      <c r="BC217" s="70"/>
      <c r="BD217" s="70"/>
      <c r="BE217" s="70"/>
      <c r="BF217" s="70"/>
      <c r="BG217" s="70"/>
      <c r="BH217" s="70"/>
      <c r="BI217" s="70"/>
      <c r="BJ217" s="70"/>
      <c r="BK217" s="70"/>
      <c r="BL217" s="70"/>
      <c r="BM217" s="70"/>
      <c r="BN217" s="70"/>
      <c r="BO217" s="70"/>
      <c r="BP217" s="70"/>
      <c r="BQ217" s="70"/>
      <c r="BR217" s="70"/>
      <c r="BS217" s="70"/>
      <c r="BT217" s="70"/>
      <c r="BU217" s="70"/>
      <c r="BV217" s="70"/>
      <c r="BW217" s="70"/>
      <c r="BX217" s="70"/>
      <c r="BY217" s="70"/>
      <c r="BZ217" s="70"/>
      <c r="CA217" s="70"/>
      <c r="CB217" s="70"/>
      <c r="CC217" s="70"/>
      <c r="CD217" s="70"/>
      <c r="CE217" s="70"/>
      <c r="CF217" s="70"/>
      <c r="CG217" s="70"/>
      <c r="CH217" s="70"/>
      <c r="CI217" s="70"/>
      <c r="CJ217" s="70"/>
      <c r="CK217" s="70"/>
      <c r="CL217" s="70"/>
      <c r="CM217" s="70"/>
      <c r="CN217" s="70"/>
      <c r="CO217" s="70"/>
      <c r="CP217" s="70"/>
      <c r="CQ217" s="70"/>
      <c r="CR217" s="70"/>
      <c r="CS217" s="70"/>
      <c r="CT217" s="70"/>
      <c r="CU217" s="70"/>
      <c r="CV217" s="70"/>
      <c r="CW217" s="70"/>
      <c r="CX217" s="70"/>
      <c r="CY217" s="70"/>
      <c r="CZ217" s="70"/>
      <c r="DA217" s="70"/>
      <c r="DB217" s="70"/>
      <c r="DC217" s="70"/>
      <c r="DD217" s="70"/>
      <c r="DE217" s="70"/>
      <c r="DF217" s="70"/>
      <c r="DG217" s="70"/>
      <c r="DH217" s="70"/>
      <c r="DI217" s="70"/>
      <c r="DJ217" s="70"/>
      <c r="DK217" s="70"/>
      <c r="DL217" s="70"/>
      <c r="DM217" s="70"/>
      <c r="DN217" s="70"/>
      <c r="DO217" s="70"/>
      <c r="DP217" s="70"/>
      <c r="DQ217" s="70"/>
      <c r="DR217" s="70"/>
      <c r="DS217" s="70"/>
      <c r="DT217" s="70"/>
      <c r="DU217" s="70"/>
      <c r="DV217" s="70"/>
      <c r="DW217" s="70"/>
      <c r="DX217" s="70"/>
      <c r="DY217" s="70"/>
      <c r="DZ217" s="70"/>
      <c r="EA217" s="70"/>
      <c r="EB217" s="70"/>
      <c r="EC217" s="70"/>
      <c r="ED217" s="70"/>
      <c r="EE217" s="70"/>
      <c r="EF217" s="70"/>
      <c r="EG217" s="70"/>
      <c r="EH217" s="70"/>
      <c r="EI217" s="70"/>
      <c r="EJ217" s="70"/>
      <c r="EK217" s="70"/>
      <c r="EL217" s="70"/>
      <c r="EM217" s="70"/>
      <c r="EN217" s="70"/>
      <c r="EO217" s="70"/>
      <c r="EP217" s="70"/>
      <c r="EQ217" s="70"/>
      <c r="ER217" s="70"/>
      <c r="ES217" s="70"/>
      <c r="ET217" s="70"/>
      <c r="EU217" s="70"/>
      <c r="EV217" s="70"/>
      <c r="EW217" s="70"/>
      <c r="EX217" s="70"/>
      <c r="EY217" s="70"/>
      <c r="EZ217" s="70"/>
      <c r="FA217" s="70"/>
      <c r="FB217" s="70"/>
      <c r="FC217" s="70"/>
      <c r="FD217" s="70"/>
      <c r="FE217" s="70"/>
      <c r="FF217" s="70"/>
      <c r="FG217" s="70"/>
      <c r="FH217" s="70"/>
      <c r="FI217" s="70"/>
      <c r="FJ217" s="70"/>
      <c r="FK217" s="70"/>
      <c r="FL217" s="70"/>
      <c r="FM217" s="70"/>
      <c r="FN217" s="70"/>
      <c r="FO217" s="70"/>
      <c r="FP217" s="70"/>
      <c r="FQ217" s="70"/>
    </row>
    <row r="218" spans="1:173" s="76" customFormat="1" outlineLevel="1" x14ac:dyDescent="0.25">
      <c r="A218" s="82" t="str">
        <f>[11]Перечень!$A$11:$F$11</f>
        <v>Работы по калибровке оборудования</v>
      </c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4"/>
      <c r="M218" s="24" t="e">
        <f>E218/'[2]2015'!E199-1</f>
        <v>#DIV/0!</v>
      </c>
      <c r="N218" s="5" t="b">
        <f>B218='[2]2015'!B199</f>
        <v>1</v>
      </c>
      <c r="O218" s="70" t="b">
        <f>B218='[8]01.07.2014'!B186</f>
        <v>1</v>
      </c>
      <c r="P218" s="5" t="e">
        <f>E218*100/'[3]2015'!E199</f>
        <v>#DIV/0!</v>
      </c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  <c r="AM218" s="70"/>
      <c r="AN218" s="70"/>
      <c r="AO218" s="70"/>
      <c r="AP218" s="70"/>
      <c r="AQ218" s="70"/>
      <c r="AR218" s="70"/>
      <c r="AS218" s="70"/>
      <c r="AT218" s="70"/>
      <c r="AU218" s="70"/>
      <c r="AV218" s="70"/>
      <c r="AW218" s="70"/>
      <c r="AX218" s="70"/>
      <c r="AY218" s="70"/>
      <c r="AZ218" s="70"/>
      <c r="BA218" s="70"/>
      <c r="BB218" s="70"/>
      <c r="BC218" s="70"/>
      <c r="BD218" s="70"/>
      <c r="BE218" s="70"/>
      <c r="BF218" s="70"/>
      <c r="BG218" s="70"/>
      <c r="BH218" s="70"/>
      <c r="BI218" s="70"/>
      <c r="BJ218" s="70"/>
      <c r="BK218" s="70"/>
      <c r="BL218" s="70"/>
      <c r="BM218" s="70"/>
      <c r="BN218" s="70"/>
      <c r="BO218" s="70"/>
      <c r="BP218" s="70"/>
      <c r="BQ218" s="70"/>
      <c r="BR218" s="70"/>
      <c r="BS218" s="70"/>
      <c r="BT218" s="70"/>
      <c r="BU218" s="70"/>
      <c r="BV218" s="70"/>
      <c r="BW218" s="70"/>
      <c r="BX218" s="70"/>
      <c r="BY218" s="70"/>
      <c r="BZ218" s="70"/>
      <c r="CA218" s="70"/>
      <c r="CB218" s="70"/>
      <c r="CC218" s="70"/>
      <c r="CD218" s="70"/>
      <c r="CE218" s="70"/>
      <c r="CF218" s="70"/>
      <c r="CG218" s="70"/>
      <c r="CH218" s="70"/>
      <c r="CI218" s="70"/>
      <c r="CJ218" s="70"/>
      <c r="CK218" s="70"/>
      <c r="CL218" s="70"/>
      <c r="CM218" s="70"/>
      <c r="CN218" s="70"/>
      <c r="CO218" s="70"/>
      <c r="CP218" s="70"/>
      <c r="CQ218" s="70"/>
      <c r="CR218" s="70"/>
      <c r="CS218" s="70"/>
      <c r="CT218" s="70"/>
      <c r="CU218" s="70"/>
      <c r="CV218" s="70"/>
      <c r="CW218" s="70"/>
      <c r="CX218" s="70"/>
      <c r="CY218" s="70"/>
      <c r="CZ218" s="70"/>
      <c r="DA218" s="70"/>
      <c r="DB218" s="70"/>
      <c r="DC218" s="70"/>
      <c r="DD218" s="70"/>
      <c r="DE218" s="70"/>
      <c r="DF218" s="70"/>
      <c r="DG218" s="70"/>
      <c r="DH218" s="70"/>
      <c r="DI218" s="70"/>
      <c r="DJ218" s="70"/>
      <c r="DK218" s="70"/>
      <c r="DL218" s="70"/>
      <c r="DM218" s="70"/>
      <c r="DN218" s="70"/>
      <c r="DO218" s="70"/>
      <c r="DP218" s="70"/>
      <c r="DQ218" s="70"/>
      <c r="DR218" s="70"/>
      <c r="DS218" s="70"/>
      <c r="DT218" s="70"/>
      <c r="DU218" s="70"/>
      <c r="DV218" s="70"/>
      <c r="DW218" s="70"/>
      <c r="DX218" s="70"/>
      <c r="DY218" s="70"/>
      <c r="DZ218" s="70"/>
      <c r="EA218" s="70"/>
      <c r="EB218" s="70"/>
      <c r="EC218" s="70"/>
      <c r="ED218" s="70"/>
      <c r="EE218" s="70"/>
      <c r="EF218" s="70"/>
      <c r="EG218" s="70"/>
      <c r="EH218" s="70"/>
      <c r="EI218" s="70"/>
      <c r="EJ218" s="70"/>
      <c r="EK218" s="70"/>
      <c r="EL218" s="70"/>
      <c r="EM218" s="70"/>
      <c r="EN218" s="70"/>
      <c r="EO218" s="70"/>
      <c r="EP218" s="70"/>
      <c r="EQ218" s="70"/>
      <c r="ER218" s="70"/>
      <c r="ES218" s="70"/>
      <c r="ET218" s="70"/>
      <c r="EU218" s="70"/>
      <c r="EV218" s="70"/>
      <c r="EW218" s="70"/>
      <c r="EX218" s="70"/>
      <c r="EY218" s="70"/>
      <c r="EZ218" s="70"/>
      <c r="FA218" s="70"/>
      <c r="FB218" s="70"/>
      <c r="FC218" s="70"/>
      <c r="FD218" s="70"/>
      <c r="FE218" s="70"/>
      <c r="FF218" s="70"/>
      <c r="FG218" s="70"/>
      <c r="FH218" s="70"/>
      <c r="FI218" s="70"/>
      <c r="FJ218" s="70"/>
      <c r="FK218" s="70"/>
      <c r="FL218" s="70"/>
      <c r="FM218" s="70"/>
      <c r="FN218" s="70"/>
      <c r="FO218" s="70"/>
      <c r="FP218" s="70"/>
      <c r="FQ218" s="70"/>
    </row>
    <row r="219" spans="1:173" ht="63" x14ac:dyDescent="0.25">
      <c r="A219" s="43">
        <f>A217+1</f>
        <v>195</v>
      </c>
      <c r="B219" s="34" t="s">
        <v>118</v>
      </c>
      <c r="C219" s="35">
        <f>'[11]Калибр магазина сопр МСР-60,63,'!$C$21</f>
        <v>1590.0040967366417</v>
      </c>
      <c r="D219" s="47">
        <f t="shared" ref="D219:D275" si="50">C219*0.2</f>
        <v>318.00081934732839</v>
      </c>
      <c r="E219" s="50">
        <f t="shared" si="47"/>
        <v>1908.0049160839701</v>
      </c>
      <c r="F219" s="63">
        <f>F217+1</f>
        <v>10243</v>
      </c>
      <c r="G219" s="37" t="s">
        <v>61</v>
      </c>
      <c r="H219" s="34" t="s">
        <v>13</v>
      </c>
      <c r="I219" s="38">
        <v>2429</v>
      </c>
      <c r="J219" s="34" t="s">
        <v>296</v>
      </c>
      <c r="K219" s="38">
        <v>9910090040</v>
      </c>
      <c r="L219" s="61" t="s">
        <v>216</v>
      </c>
      <c r="M219" s="24">
        <f>E219/'[2]2015'!E200-1</f>
        <v>0.2389642312233573</v>
      </c>
      <c r="N219" s="5" t="b">
        <f>B219='[2]2015'!B200</f>
        <v>0</v>
      </c>
      <c r="P219" s="23">
        <f>E219*100/'[3]2015'!E200</f>
        <v>123.89642312233572</v>
      </c>
    </row>
    <row r="220" spans="1:173" s="76" customFormat="1" ht="63" outlineLevel="1" x14ac:dyDescent="0.25">
      <c r="A220" s="44">
        <f>A219+1</f>
        <v>196</v>
      </c>
      <c r="B220" s="65" t="s">
        <v>119</v>
      </c>
      <c r="C220" s="35">
        <f>'[11]Калибр магазина сопр Р33'!$C$21</f>
        <v>858.33460492175368</v>
      </c>
      <c r="D220" s="47">
        <f t="shared" si="50"/>
        <v>171.66692098435075</v>
      </c>
      <c r="E220" s="50">
        <f t="shared" si="47"/>
        <v>1030.0015259061045</v>
      </c>
      <c r="F220" s="66">
        <f>F219+1</f>
        <v>10244</v>
      </c>
      <c r="G220" s="37" t="s">
        <v>61</v>
      </c>
      <c r="H220" s="34" t="s">
        <v>13</v>
      </c>
      <c r="I220" s="38">
        <v>2429</v>
      </c>
      <c r="J220" s="34" t="s">
        <v>296</v>
      </c>
      <c r="K220" s="38">
        <v>9910090041</v>
      </c>
      <c r="L220" s="61" t="s">
        <v>216</v>
      </c>
      <c r="M220" s="24">
        <f>E220/'[2]2015'!E201-1</f>
        <v>0.23947235367762243</v>
      </c>
      <c r="N220" s="5" t="b">
        <f>B220='[2]2015'!B201</f>
        <v>0</v>
      </c>
      <c r="O220" s="70"/>
      <c r="P220" s="23">
        <f>E220*100/'[3]2015'!E201</f>
        <v>123.94723536776226</v>
      </c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  <c r="AM220" s="70"/>
      <c r="AN220" s="70"/>
      <c r="AO220" s="70"/>
      <c r="AP220" s="70"/>
      <c r="AQ220" s="70"/>
      <c r="AR220" s="70"/>
      <c r="AS220" s="70"/>
      <c r="AT220" s="70"/>
      <c r="AU220" s="70"/>
      <c r="AV220" s="70"/>
      <c r="AW220" s="70"/>
      <c r="AX220" s="70"/>
      <c r="AY220" s="70"/>
      <c r="AZ220" s="70"/>
      <c r="BA220" s="70"/>
      <c r="BB220" s="70"/>
      <c r="BC220" s="70"/>
      <c r="BD220" s="70"/>
      <c r="BE220" s="70"/>
      <c r="BF220" s="70"/>
      <c r="BG220" s="70"/>
      <c r="BH220" s="70"/>
      <c r="BI220" s="70"/>
      <c r="BJ220" s="70"/>
      <c r="BK220" s="70"/>
      <c r="BL220" s="70"/>
      <c r="BM220" s="70"/>
      <c r="BN220" s="70"/>
      <c r="BO220" s="70"/>
      <c r="BP220" s="70"/>
      <c r="BQ220" s="70"/>
      <c r="BR220" s="70"/>
      <c r="BS220" s="70"/>
      <c r="BT220" s="70"/>
      <c r="BU220" s="70"/>
      <c r="BV220" s="70"/>
      <c r="BW220" s="70"/>
      <c r="BX220" s="70"/>
      <c r="BY220" s="70"/>
      <c r="BZ220" s="70"/>
      <c r="CA220" s="70"/>
      <c r="CB220" s="70"/>
      <c r="CC220" s="70"/>
      <c r="CD220" s="70"/>
      <c r="CE220" s="70"/>
      <c r="CF220" s="70"/>
      <c r="CG220" s="70"/>
      <c r="CH220" s="70"/>
      <c r="CI220" s="70"/>
      <c r="CJ220" s="70"/>
      <c r="CK220" s="70"/>
      <c r="CL220" s="70"/>
      <c r="CM220" s="70"/>
      <c r="CN220" s="70"/>
      <c r="CO220" s="70"/>
      <c r="CP220" s="70"/>
      <c r="CQ220" s="70"/>
      <c r="CR220" s="70"/>
      <c r="CS220" s="70"/>
      <c r="CT220" s="70"/>
      <c r="CU220" s="70"/>
      <c r="CV220" s="70"/>
      <c r="CW220" s="70"/>
      <c r="CX220" s="70"/>
      <c r="CY220" s="70"/>
      <c r="CZ220" s="70"/>
      <c r="DA220" s="70"/>
      <c r="DB220" s="70"/>
      <c r="DC220" s="70"/>
      <c r="DD220" s="70"/>
      <c r="DE220" s="70"/>
      <c r="DF220" s="70"/>
      <c r="DG220" s="70"/>
      <c r="DH220" s="70"/>
      <c r="DI220" s="70"/>
      <c r="DJ220" s="70"/>
      <c r="DK220" s="70"/>
      <c r="DL220" s="70"/>
      <c r="DM220" s="70"/>
      <c r="DN220" s="70"/>
      <c r="DO220" s="70"/>
      <c r="DP220" s="70"/>
      <c r="DQ220" s="70"/>
      <c r="DR220" s="70"/>
      <c r="DS220" s="70"/>
      <c r="DT220" s="70"/>
      <c r="DU220" s="70"/>
      <c r="DV220" s="70"/>
      <c r="DW220" s="70"/>
      <c r="DX220" s="70"/>
      <c r="DY220" s="70"/>
      <c r="DZ220" s="70"/>
      <c r="EA220" s="70"/>
      <c r="EB220" s="70"/>
      <c r="EC220" s="70"/>
      <c r="ED220" s="70"/>
      <c r="EE220" s="70"/>
      <c r="EF220" s="70"/>
      <c r="EG220" s="70"/>
      <c r="EH220" s="70"/>
      <c r="EI220" s="70"/>
      <c r="EJ220" s="70"/>
      <c r="EK220" s="70"/>
      <c r="EL220" s="70"/>
      <c r="EM220" s="70"/>
      <c r="EN220" s="70"/>
      <c r="EO220" s="70"/>
      <c r="EP220" s="70"/>
      <c r="EQ220" s="70"/>
      <c r="ER220" s="70"/>
      <c r="ES220" s="70"/>
      <c r="ET220" s="70"/>
      <c r="EU220" s="70"/>
      <c r="EV220" s="70"/>
      <c r="EW220" s="70"/>
      <c r="EX220" s="70"/>
      <c r="EY220" s="70"/>
      <c r="EZ220" s="70"/>
      <c r="FA220" s="70"/>
      <c r="FB220" s="70"/>
      <c r="FC220" s="70"/>
      <c r="FD220" s="70"/>
      <c r="FE220" s="70"/>
      <c r="FF220" s="70"/>
      <c r="FG220" s="70"/>
      <c r="FH220" s="70"/>
      <c r="FI220" s="70"/>
      <c r="FJ220" s="70"/>
      <c r="FK220" s="70"/>
      <c r="FL220" s="70"/>
      <c r="FM220" s="70"/>
      <c r="FN220" s="70"/>
      <c r="FO220" s="70"/>
      <c r="FP220" s="70"/>
      <c r="FQ220" s="70"/>
    </row>
    <row r="221" spans="1:173" ht="63" x14ac:dyDescent="0.25">
      <c r="A221" s="44">
        <f t="shared" ref="A221:A275" si="51">A220+1</f>
        <v>197</v>
      </c>
      <c r="B221" s="65" t="s">
        <v>371</v>
      </c>
      <c r="C221" s="35">
        <f>'[11]Калибр амперметра пост до 6п '!$C$21</f>
        <v>1274.9966183755143</v>
      </c>
      <c r="D221" s="47">
        <f t="shared" si="50"/>
        <v>254.99932367510289</v>
      </c>
      <c r="E221" s="50">
        <f>D221+C221</f>
        <v>1529.9959420506173</v>
      </c>
      <c r="F221" s="66">
        <f t="shared" ref="F221:F275" si="52">F220+1</f>
        <v>10245</v>
      </c>
      <c r="G221" s="37" t="s">
        <v>61</v>
      </c>
      <c r="H221" s="34" t="s">
        <v>13</v>
      </c>
      <c r="I221" s="38">
        <v>2429</v>
      </c>
      <c r="J221" s="34" t="s">
        <v>296</v>
      </c>
      <c r="K221" s="67">
        <v>9910090042</v>
      </c>
      <c r="L221" s="61" t="s">
        <v>216</v>
      </c>
      <c r="M221" s="24">
        <f>E221/'[2]2015'!E202-1</f>
        <v>0.23886311097215929</v>
      </c>
      <c r="N221" s="5" t="b">
        <f>B221='[2]2015'!B202</f>
        <v>0</v>
      </c>
      <c r="P221" s="23">
        <f>E221*100/'[3]2015'!E202</f>
        <v>123.88631109721592</v>
      </c>
    </row>
    <row r="222" spans="1:173" ht="63" x14ac:dyDescent="0.25">
      <c r="A222" s="44">
        <f t="shared" si="51"/>
        <v>198</v>
      </c>
      <c r="B222" s="65" t="s">
        <v>364</v>
      </c>
      <c r="C222" s="35">
        <f>'[11]Калибр амперметра пост св 6'!$C$21</f>
        <v>1403.3318908607309</v>
      </c>
      <c r="D222" s="47">
        <f t="shared" si="50"/>
        <v>280.66637817214621</v>
      </c>
      <c r="E222" s="50">
        <f t="shared" si="47"/>
        <v>1683.998269032877</v>
      </c>
      <c r="F222" s="66">
        <f t="shared" si="52"/>
        <v>10246</v>
      </c>
      <c r="G222" s="37" t="s">
        <v>61</v>
      </c>
      <c r="H222" s="34" t="s">
        <v>13</v>
      </c>
      <c r="I222" s="38">
        <v>2429</v>
      </c>
      <c r="J222" s="34" t="s">
        <v>296</v>
      </c>
      <c r="K222" s="67">
        <v>9910090043</v>
      </c>
      <c r="L222" s="61" t="s">
        <v>216</v>
      </c>
      <c r="M222" s="24">
        <f>E222/'[2]2015'!E203-1</f>
        <v>0.23914515749291954</v>
      </c>
      <c r="N222" s="5" t="b">
        <f>B222='[2]2015'!B203</f>
        <v>0</v>
      </c>
      <c r="P222" s="23">
        <f>E222*100/'[3]2015'!E203</f>
        <v>123.91451574929195</v>
      </c>
    </row>
    <row r="223" spans="1:173" ht="63" x14ac:dyDescent="0.25">
      <c r="A223" s="44">
        <f t="shared" si="51"/>
        <v>199</v>
      </c>
      <c r="B223" s="65" t="s">
        <v>363</v>
      </c>
      <c r="C223" s="35">
        <f>'[11]Калибр амперметра кт 0,5'!$C$21</f>
        <v>1104.1721603057995</v>
      </c>
      <c r="D223" s="47">
        <f t="shared" si="50"/>
        <v>220.8344320611599</v>
      </c>
      <c r="E223" s="50">
        <f>D223+C223-0.002</f>
        <v>1325.0045923669595</v>
      </c>
      <c r="F223" s="66">
        <f t="shared" si="52"/>
        <v>10247</v>
      </c>
      <c r="G223" s="37" t="s">
        <v>61</v>
      </c>
      <c r="H223" s="34" t="s">
        <v>13</v>
      </c>
      <c r="I223" s="38">
        <v>2429</v>
      </c>
      <c r="J223" s="34" t="s">
        <v>296</v>
      </c>
      <c r="K223" s="67">
        <v>9910090044</v>
      </c>
      <c r="L223" s="61" t="s">
        <v>216</v>
      </c>
      <c r="M223" s="24">
        <f>E223/'[2]2015'!E204-1</f>
        <v>0.24180374167475116</v>
      </c>
      <c r="N223" s="5" t="b">
        <f>B223='[2]2015'!B204</f>
        <v>0</v>
      </c>
      <c r="P223" s="23">
        <f>E223*100/'[3]2015'!E204</f>
        <v>124.18037416747512</v>
      </c>
    </row>
    <row r="224" spans="1:173" ht="63" x14ac:dyDescent="0.25">
      <c r="A224" s="44">
        <f t="shared" si="51"/>
        <v>200</v>
      </c>
      <c r="B224" s="65" t="s">
        <v>378</v>
      </c>
      <c r="C224" s="35">
        <f>'[11]Калибр амперметра кт 0,1-0,2'!$C$21</f>
        <v>1590.0040967366408</v>
      </c>
      <c r="D224" s="47">
        <f t="shared" si="50"/>
        <v>318.00081934732816</v>
      </c>
      <c r="E224" s="50">
        <f t="shared" si="47"/>
        <v>1908.004916083969</v>
      </c>
      <c r="F224" s="66">
        <f t="shared" si="52"/>
        <v>10248</v>
      </c>
      <c r="G224" s="37" t="s">
        <v>61</v>
      </c>
      <c r="H224" s="34" t="s">
        <v>13</v>
      </c>
      <c r="I224" s="38">
        <v>2429</v>
      </c>
      <c r="J224" s="34" t="s">
        <v>296</v>
      </c>
      <c r="K224" s="67">
        <v>9910090045</v>
      </c>
      <c r="L224" s="61" t="s">
        <v>216</v>
      </c>
      <c r="M224" s="24">
        <f>E224/'[2]2015'!E205-1</f>
        <v>0.23896423122335642</v>
      </c>
      <c r="N224" s="5" t="b">
        <f>B224='[2]2015'!B205</f>
        <v>0</v>
      </c>
      <c r="P224" s="23">
        <f>E224*100/'[3]2015'!E205</f>
        <v>123.89642312233565</v>
      </c>
    </row>
    <row r="225" spans="1:16" ht="63" x14ac:dyDescent="0.25">
      <c r="A225" s="44">
        <f t="shared" si="51"/>
        <v>201</v>
      </c>
      <c r="B225" s="34" t="s">
        <v>365</v>
      </c>
      <c r="C225" s="35">
        <f>'[11]калибр вольтм Щ301'!$C$21</f>
        <v>2635.0022813067731</v>
      </c>
      <c r="D225" s="47">
        <f t="shared" si="50"/>
        <v>527.00045626135466</v>
      </c>
      <c r="E225" s="50">
        <f t="shared" si="47"/>
        <v>3162.0027375681275</v>
      </c>
      <c r="F225" s="66">
        <f t="shared" si="52"/>
        <v>10249</v>
      </c>
      <c r="G225" s="37" t="s">
        <v>61</v>
      </c>
      <c r="H225" s="34" t="s">
        <v>13</v>
      </c>
      <c r="I225" s="38">
        <v>2429</v>
      </c>
      <c r="J225" s="34" t="s">
        <v>296</v>
      </c>
      <c r="K225" s="67">
        <v>9910090046</v>
      </c>
      <c r="L225" s="61" t="s">
        <v>216</v>
      </c>
      <c r="M225" s="24">
        <f>E225/'[2]2015'!E206-1</f>
        <v>0.23951498924661951</v>
      </c>
      <c r="N225" s="5" t="b">
        <f>B225='[2]2015'!B206</f>
        <v>0</v>
      </c>
      <c r="P225" s="23">
        <f>E225*100/'[3]2015'!E206</f>
        <v>123.95149892466195</v>
      </c>
    </row>
    <row r="226" spans="1:16" ht="63" x14ac:dyDescent="0.25">
      <c r="A226" s="44">
        <f t="shared" si="51"/>
        <v>202</v>
      </c>
      <c r="B226" s="34" t="s">
        <v>366</v>
      </c>
      <c r="C226" s="35">
        <f>'[11]калибр вольтм однопредельн'!$C$21</f>
        <v>1217.4988284238432</v>
      </c>
      <c r="D226" s="47">
        <f t="shared" si="50"/>
        <v>243.49976568476865</v>
      </c>
      <c r="E226" s="50">
        <f t="shared" si="47"/>
        <v>1460.9985941086118</v>
      </c>
      <c r="F226" s="66">
        <f t="shared" si="52"/>
        <v>10250</v>
      </c>
      <c r="G226" s="37" t="s">
        <v>61</v>
      </c>
      <c r="H226" s="34" t="s">
        <v>13</v>
      </c>
      <c r="I226" s="38">
        <v>2429</v>
      </c>
      <c r="J226" s="34" t="s">
        <v>296</v>
      </c>
      <c r="K226" s="67">
        <v>9910090047</v>
      </c>
      <c r="L226" s="61" t="s">
        <v>216</v>
      </c>
      <c r="M226" s="24">
        <f>E226/'[2]2015'!E207-1</f>
        <v>0.23813440178695955</v>
      </c>
      <c r="N226" s="5" t="b">
        <f>B226='[2]2015'!B207</f>
        <v>0</v>
      </c>
      <c r="P226" s="23">
        <f>E226*100/'[3]2015'!E207</f>
        <v>123.81344017869597</v>
      </c>
    </row>
    <row r="227" spans="1:16" ht="63" x14ac:dyDescent="0.25">
      <c r="A227" s="44">
        <f t="shared" si="51"/>
        <v>203</v>
      </c>
      <c r="B227" s="34" t="s">
        <v>367</v>
      </c>
      <c r="C227" s="35">
        <f>'[11]калибр клещи токоизм  Ц90,Ц91 '!$C$21</f>
        <v>673.334839485462</v>
      </c>
      <c r="D227" s="47">
        <f t="shared" si="50"/>
        <v>134.66696789709241</v>
      </c>
      <c r="E227" s="50">
        <f t="shared" si="47"/>
        <v>808.00180738255438</v>
      </c>
      <c r="F227" s="66">
        <f t="shared" si="52"/>
        <v>10251</v>
      </c>
      <c r="G227" s="37" t="s">
        <v>61</v>
      </c>
      <c r="H227" s="34" t="s">
        <v>13</v>
      </c>
      <c r="I227" s="38">
        <v>2429</v>
      </c>
      <c r="J227" s="34" t="s">
        <v>296</v>
      </c>
      <c r="K227" s="37">
        <v>9910090048</v>
      </c>
      <c r="L227" s="61" t="s">
        <v>216</v>
      </c>
      <c r="M227" s="24">
        <f>E227/'[2]2015'!E208-1</f>
        <v>0.23926657574011378</v>
      </c>
      <c r="N227" s="5" t="b">
        <f>B227='[2]2015'!B208</f>
        <v>0</v>
      </c>
      <c r="P227" s="23">
        <f>E227*100/'[3]2015'!E208</f>
        <v>123.92665757401139</v>
      </c>
    </row>
    <row r="228" spans="1:16" ht="63" x14ac:dyDescent="0.25">
      <c r="A228" s="44">
        <f t="shared" si="51"/>
        <v>204</v>
      </c>
      <c r="B228" s="34" t="s">
        <v>120</v>
      </c>
      <c r="C228" s="35">
        <f>'[11]калибр компл изм Д552'!$C$21</f>
        <v>3064.1727287854128</v>
      </c>
      <c r="D228" s="47">
        <f t="shared" si="50"/>
        <v>612.83454575708254</v>
      </c>
      <c r="E228" s="50">
        <f>(D228+C228)-0.003</f>
        <v>3677.0042745424953</v>
      </c>
      <c r="F228" s="66">
        <f t="shared" si="52"/>
        <v>10252</v>
      </c>
      <c r="G228" s="37" t="s">
        <v>61</v>
      </c>
      <c r="H228" s="34" t="s">
        <v>13</v>
      </c>
      <c r="I228" s="38">
        <v>2429</v>
      </c>
      <c r="J228" s="34" t="s">
        <v>296</v>
      </c>
      <c r="K228" s="38">
        <v>9910090049</v>
      </c>
      <c r="L228" s="61" t="s">
        <v>216</v>
      </c>
      <c r="M228" s="24">
        <f>E228/'[2]2015'!E209-1</f>
        <v>0.23971823147083482</v>
      </c>
      <c r="N228" s="5" t="b">
        <f>B228='[2]2015'!B209</f>
        <v>0</v>
      </c>
      <c r="P228" s="23">
        <f>E228*100/'[3]2015'!E209</f>
        <v>123.97182314708347</v>
      </c>
    </row>
    <row r="229" spans="1:16" ht="63" x14ac:dyDescent="0.25">
      <c r="A229" s="44">
        <f t="shared" si="51"/>
        <v>205</v>
      </c>
      <c r="B229" s="34" t="s">
        <v>121</v>
      </c>
      <c r="C229" s="35">
        <f>'[11]калибр компл изм К50, К540,К505'!$C$21</f>
        <v>2935.8325542602729</v>
      </c>
      <c r="D229" s="47">
        <f t="shared" si="50"/>
        <v>587.16651085205456</v>
      </c>
      <c r="E229" s="50">
        <f t="shared" si="47"/>
        <v>3522.9990651123276</v>
      </c>
      <c r="F229" s="66">
        <f t="shared" si="52"/>
        <v>10253</v>
      </c>
      <c r="G229" s="37" t="s">
        <v>61</v>
      </c>
      <c r="H229" s="34" t="s">
        <v>13</v>
      </c>
      <c r="I229" s="38">
        <v>2429</v>
      </c>
      <c r="J229" s="34" t="s">
        <v>296</v>
      </c>
      <c r="K229" s="38">
        <v>9910090050</v>
      </c>
      <c r="L229" s="61" t="s">
        <v>216</v>
      </c>
      <c r="M229" s="24">
        <f>E229/'[2]2015'!E210-1</f>
        <v>0.23918363176655921</v>
      </c>
      <c r="N229" s="5" t="b">
        <f>B229='[2]2015'!B210</f>
        <v>0</v>
      </c>
      <c r="P229" s="23">
        <f>E229*100/'[3]2015'!E210</f>
        <v>123.91836317665592</v>
      </c>
    </row>
    <row r="230" spans="1:16" ht="63" x14ac:dyDescent="0.25">
      <c r="A230" s="44">
        <f t="shared" si="51"/>
        <v>206</v>
      </c>
      <c r="B230" s="34" t="s">
        <v>122</v>
      </c>
      <c r="C230" s="35">
        <f>'[11]калибр мегаомметра М4100, 1101'!$C$21</f>
        <v>615.00103156372597</v>
      </c>
      <c r="D230" s="47">
        <f t="shared" si="50"/>
        <v>123.00020631274521</v>
      </c>
      <c r="E230" s="50">
        <f t="shared" si="47"/>
        <v>738.00123787647112</v>
      </c>
      <c r="F230" s="66">
        <f t="shared" si="52"/>
        <v>10254</v>
      </c>
      <c r="G230" s="37" t="s">
        <v>61</v>
      </c>
      <c r="H230" s="34" t="s">
        <v>13</v>
      </c>
      <c r="I230" s="38">
        <v>2429</v>
      </c>
      <c r="J230" s="34" t="s">
        <v>296</v>
      </c>
      <c r="K230" s="38">
        <v>9910090051</v>
      </c>
      <c r="L230" s="61" t="s">
        <v>216</v>
      </c>
      <c r="M230" s="24">
        <f>E230/'[2]2015'!E211-1</f>
        <v>0.24033821491843921</v>
      </c>
      <c r="N230" s="5" t="b">
        <f>B230='[2]2015'!B211</f>
        <v>0</v>
      </c>
      <c r="P230" s="23">
        <f>E230*100/'[3]2015'!E211</f>
        <v>124.03382149184391</v>
      </c>
    </row>
    <row r="231" spans="1:16" ht="63" x14ac:dyDescent="0.25">
      <c r="A231" s="44">
        <f t="shared" si="51"/>
        <v>207</v>
      </c>
      <c r="B231" s="34" t="s">
        <v>123</v>
      </c>
      <c r="C231" s="35">
        <f>'[11]калибр мегаомметров электр ЭСО2'!$C$21</f>
        <v>973.33402279217853</v>
      </c>
      <c r="D231" s="47">
        <f t="shared" si="50"/>
        <v>194.66680455843573</v>
      </c>
      <c r="E231" s="50">
        <f t="shared" si="47"/>
        <v>1168.0008273506141</v>
      </c>
      <c r="F231" s="66">
        <f t="shared" si="52"/>
        <v>10255</v>
      </c>
      <c r="G231" s="37" t="s">
        <v>61</v>
      </c>
      <c r="H231" s="34" t="s">
        <v>13</v>
      </c>
      <c r="I231" s="38">
        <v>2429</v>
      </c>
      <c r="J231" s="34" t="s">
        <v>296</v>
      </c>
      <c r="K231" s="38">
        <v>9910090052</v>
      </c>
      <c r="L231" s="61" t="s">
        <v>216</v>
      </c>
      <c r="M231" s="24">
        <f>E231/'[2]2015'!E212-1</f>
        <v>0.23860108944921943</v>
      </c>
      <c r="N231" s="5" t="b">
        <f>B231='[2]2015'!B212</f>
        <v>0</v>
      </c>
      <c r="P231" s="23">
        <f>E231*100/'[3]2015'!E212</f>
        <v>123.86010894492193</v>
      </c>
    </row>
    <row r="232" spans="1:16" ht="63" x14ac:dyDescent="0.25">
      <c r="A232" s="44">
        <f t="shared" si="51"/>
        <v>208</v>
      </c>
      <c r="B232" s="34" t="s">
        <v>124</v>
      </c>
      <c r="C232" s="35">
        <f>'[11]Калибр вольтамперфазоинд'!$C$21</f>
        <v>1531.6693426945271</v>
      </c>
      <c r="D232" s="47">
        <f t="shared" si="50"/>
        <v>306.33386853890545</v>
      </c>
      <c r="E232" s="50">
        <f t="shared" si="47"/>
        <v>1838.0032112334325</v>
      </c>
      <c r="F232" s="66">
        <f t="shared" si="52"/>
        <v>10256</v>
      </c>
      <c r="G232" s="37" t="s">
        <v>61</v>
      </c>
      <c r="H232" s="34" t="s">
        <v>13</v>
      </c>
      <c r="I232" s="38">
        <v>2429</v>
      </c>
      <c r="J232" s="34" t="s">
        <v>296</v>
      </c>
      <c r="K232" s="38">
        <v>9910090053</v>
      </c>
      <c r="L232" s="61" t="s">
        <v>216</v>
      </c>
      <c r="M232" s="24">
        <f>E232/'[2]2015'!E213-1</f>
        <v>0.23938180123629982</v>
      </c>
      <c r="N232" s="5" t="b">
        <f>B232='[2]2015'!B213</f>
        <v>0</v>
      </c>
      <c r="P232" s="23">
        <f>E232*100/'[3]2015'!E213</f>
        <v>123.93818012362999</v>
      </c>
    </row>
    <row r="233" spans="1:16" ht="63" x14ac:dyDescent="0.25">
      <c r="A233" s="44">
        <f t="shared" si="51"/>
        <v>209</v>
      </c>
      <c r="B233" s="34" t="s">
        <v>125</v>
      </c>
      <c r="C233" s="35">
        <f>'[11]калибр микроомметра '!$C$21</f>
        <v>1044.1673380942786</v>
      </c>
      <c r="D233" s="47">
        <f t="shared" si="50"/>
        <v>208.83346761885574</v>
      </c>
      <c r="E233" s="50">
        <f t="shared" si="47"/>
        <v>1253.0008057131345</v>
      </c>
      <c r="F233" s="66">
        <f t="shared" si="52"/>
        <v>10257</v>
      </c>
      <c r="G233" s="37" t="s">
        <v>61</v>
      </c>
      <c r="H233" s="34" t="s">
        <v>13</v>
      </c>
      <c r="I233" s="38">
        <v>2429</v>
      </c>
      <c r="J233" s="34" t="s">
        <v>296</v>
      </c>
      <c r="K233" s="38">
        <v>9910090054</v>
      </c>
      <c r="L233" s="61" t="s">
        <v>216</v>
      </c>
      <c r="M233" s="24">
        <f>E233/'[2]2015'!E214-1</f>
        <v>0.2393677603492923</v>
      </c>
      <c r="N233" s="5" t="b">
        <f>B233='[2]2015'!B214</f>
        <v>0</v>
      </c>
      <c r="P233" s="23">
        <f>E233*100/'[3]2015'!E214</f>
        <v>123.93677603492922</v>
      </c>
    </row>
    <row r="234" spans="1:16" ht="63" x14ac:dyDescent="0.25">
      <c r="A234" s="44">
        <f t="shared" si="51"/>
        <v>210</v>
      </c>
      <c r="B234" s="34" t="s">
        <v>126</v>
      </c>
      <c r="C234" s="35">
        <f>'[11]калибр мостов пост тока Р333, М'!$C$21</f>
        <v>1532.4973426945271</v>
      </c>
      <c r="D234" s="47">
        <f t="shared" si="50"/>
        <v>306.49946853890543</v>
      </c>
      <c r="E234" s="50">
        <f t="shared" si="47"/>
        <v>1838.9968112334325</v>
      </c>
      <c r="F234" s="66">
        <f t="shared" si="52"/>
        <v>10258</v>
      </c>
      <c r="G234" s="37" t="s">
        <v>61</v>
      </c>
      <c r="H234" s="34" t="s">
        <v>13</v>
      </c>
      <c r="I234" s="38">
        <v>2429</v>
      </c>
      <c r="J234" s="34" t="s">
        <v>296</v>
      </c>
      <c r="K234" s="38">
        <v>9910090055</v>
      </c>
      <c r="L234" s="61" t="s">
        <v>216</v>
      </c>
      <c r="M234" s="24">
        <f>E234/'[2]2015'!E215-1</f>
        <v>0.24005179449321168</v>
      </c>
      <c r="N234" s="5" t="b">
        <f>B234='[2]2015'!B215</f>
        <v>0</v>
      </c>
      <c r="P234" s="23">
        <f>E234*100/'[3]2015'!E215</f>
        <v>124.00517944932115</v>
      </c>
    </row>
    <row r="235" spans="1:16" ht="63" x14ac:dyDescent="0.25">
      <c r="A235" s="44">
        <f t="shared" si="51"/>
        <v>211</v>
      </c>
      <c r="B235" s="34" t="s">
        <v>127</v>
      </c>
      <c r="C235" s="35">
        <f>'[11]калибр Ретом 11'!$C$21</f>
        <v>3306.6656973553099</v>
      </c>
      <c r="D235" s="47">
        <f t="shared" si="50"/>
        <v>661.33313947106205</v>
      </c>
      <c r="E235" s="50">
        <f t="shared" si="47"/>
        <v>3967.9988368263721</v>
      </c>
      <c r="F235" s="66">
        <f t="shared" si="52"/>
        <v>10259</v>
      </c>
      <c r="G235" s="37" t="s">
        <v>61</v>
      </c>
      <c r="H235" s="34" t="s">
        <v>13</v>
      </c>
      <c r="I235" s="38">
        <v>2429</v>
      </c>
      <c r="J235" s="34" t="s">
        <v>296</v>
      </c>
      <c r="K235" s="38">
        <v>9910090056</v>
      </c>
      <c r="L235" s="61" t="s">
        <v>216</v>
      </c>
      <c r="M235" s="24">
        <f>E235/'[2]2015'!E216-1</f>
        <v>0.23922512080773672</v>
      </c>
      <c r="N235" s="5" t="b">
        <f>B235='[2]2015'!B216</f>
        <v>0</v>
      </c>
      <c r="P235" s="23">
        <f>E235*100/'[3]2015'!E216</f>
        <v>123.92251208077366</v>
      </c>
    </row>
    <row r="236" spans="1:16" ht="63" x14ac:dyDescent="0.25">
      <c r="A236" s="44">
        <f t="shared" si="51"/>
        <v>212</v>
      </c>
      <c r="B236" s="34" t="s">
        <v>128</v>
      </c>
      <c r="C236" s="35">
        <f>'[11]калибр потенциометра'!$C$21</f>
        <v>1960.8301052937541</v>
      </c>
      <c r="D236" s="47">
        <f t="shared" si="50"/>
        <v>392.16602105875086</v>
      </c>
      <c r="E236" s="50">
        <f t="shared" si="47"/>
        <v>2352.9961263525047</v>
      </c>
      <c r="F236" s="66">
        <f t="shared" si="52"/>
        <v>10260</v>
      </c>
      <c r="G236" s="37" t="s">
        <v>61</v>
      </c>
      <c r="H236" s="34" t="s">
        <v>13</v>
      </c>
      <c r="I236" s="38">
        <v>2429</v>
      </c>
      <c r="J236" s="34" t="s">
        <v>296</v>
      </c>
      <c r="K236" s="38">
        <v>9910090057</v>
      </c>
      <c r="L236" s="61" t="s">
        <v>216</v>
      </c>
      <c r="M236" s="24">
        <f>E236/'[2]2015'!E217-1</f>
        <v>0.23907115658373068</v>
      </c>
      <c r="N236" s="5" t="b">
        <f>B236='[2]2015'!B217</f>
        <v>0</v>
      </c>
      <c r="P236" s="23">
        <f>E236*100/'[3]2015'!E217</f>
        <v>123.90711565837307</v>
      </c>
    </row>
    <row r="237" spans="1:16" ht="63" x14ac:dyDescent="0.25">
      <c r="A237" s="44">
        <f t="shared" si="51"/>
        <v>213</v>
      </c>
      <c r="B237" s="34" t="s">
        <v>129</v>
      </c>
      <c r="C237" s="35">
        <f>'[11]калибр вольтметра В3-38,39'!$C$21</f>
        <v>1717.4982676039674</v>
      </c>
      <c r="D237" s="47">
        <f t="shared" si="50"/>
        <v>343.49965352079352</v>
      </c>
      <c r="E237" s="50">
        <f t="shared" si="47"/>
        <v>2060.997921124761</v>
      </c>
      <c r="F237" s="66">
        <f t="shared" si="52"/>
        <v>10261</v>
      </c>
      <c r="G237" s="37" t="s">
        <v>61</v>
      </c>
      <c r="H237" s="34" t="s">
        <v>13</v>
      </c>
      <c r="I237" s="38">
        <v>2429</v>
      </c>
      <c r="J237" s="34" t="s">
        <v>296</v>
      </c>
      <c r="K237" s="38">
        <v>9910090058</v>
      </c>
      <c r="L237" s="61" t="s">
        <v>216</v>
      </c>
      <c r="M237" s="24">
        <f>E237/'[2]2015'!E218-1</f>
        <v>0.23858048144516841</v>
      </c>
      <c r="N237" s="5" t="b">
        <f>B237='[2]2015'!B218</f>
        <v>0</v>
      </c>
      <c r="P237" s="23">
        <f>E237*100/'[3]2015'!E218</f>
        <v>123.85804814451686</v>
      </c>
    </row>
    <row r="238" spans="1:16" ht="63" x14ac:dyDescent="0.25">
      <c r="A238" s="44">
        <f t="shared" si="51"/>
        <v>214</v>
      </c>
      <c r="B238" s="34" t="s">
        <v>130</v>
      </c>
      <c r="C238" s="35">
        <f>'[11]калибр генератора НЧ с прец. '!$C$21</f>
        <v>2635.0022813067731</v>
      </c>
      <c r="D238" s="47">
        <f t="shared" si="50"/>
        <v>527.00045626135466</v>
      </c>
      <c r="E238" s="50">
        <f t="shared" si="47"/>
        <v>3162.0027375681275</v>
      </c>
      <c r="F238" s="66">
        <f t="shared" si="52"/>
        <v>10262</v>
      </c>
      <c r="G238" s="37" t="s">
        <v>61</v>
      </c>
      <c r="H238" s="34" t="s">
        <v>13</v>
      </c>
      <c r="I238" s="38">
        <v>2429</v>
      </c>
      <c r="J238" s="34" t="s">
        <v>296</v>
      </c>
      <c r="K238" s="38">
        <v>9910090059</v>
      </c>
      <c r="L238" s="61" t="s">
        <v>216</v>
      </c>
      <c r="M238" s="24">
        <f>E238/'[2]2015'!E219-1</f>
        <v>0.23951498924661951</v>
      </c>
      <c r="N238" s="5" t="b">
        <f>B238='[2]2015'!B219</f>
        <v>0</v>
      </c>
      <c r="P238" s="23">
        <f>E238*100/'[3]2015'!E219</f>
        <v>123.95149892466195</v>
      </c>
    </row>
    <row r="239" spans="1:16" ht="63" x14ac:dyDescent="0.25">
      <c r="A239" s="44">
        <f t="shared" si="51"/>
        <v>215</v>
      </c>
      <c r="B239" s="34" t="s">
        <v>131</v>
      </c>
      <c r="C239" s="35">
        <f>'[11]калибр измерителя параметров ВЛ'!$C$21</f>
        <v>3553.333896579828</v>
      </c>
      <c r="D239" s="47">
        <f t="shared" si="50"/>
        <v>710.66677931596564</v>
      </c>
      <c r="E239" s="50">
        <f t="shared" si="47"/>
        <v>4264.0006758957934</v>
      </c>
      <c r="F239" s="66">
        <f t="shared" si="52"/>
        <v>10263</v>
      </c>
      <c r="G239" s="37" t="s">
        <v>61</v>
      </c>
      <c r="H239" s="34" t="s">
        <v>13</v>
      </c>
      <c r="I239" s="38">
        <v>2429</v>
      </c>
      <c r="J239" s="34" t="s">
        <v>296</v>
      </c>
      <c r="K239" s="38">
        <v>9910090060</v>
      </c>
      <c r="L239" s="61" t="s">
        <v>216</v>
      </c>
      <c r="M239" s="24">
        <f>E239/'[2]2015'!E220-1</f>
        <v>0.23989551494498285</v>
      </c>
      <c r="N239" s="5" t="b">
        <f>B239='[2]2015'!B220</f>
        <v>0</v>
      </c>
      <c r="P239" s="23">
        <f>E239*100/'[3]2015'!E220</f>
        <v>123.98955149449827</v>
      </c>
    </row>
    <row r="240" spans="1:16" ht="63" x14ac:dyDescent="0.25">
      <c r="A240" s="44">
        <f t="shared" si="51"/>
        <v>216</v>
      </c>
      <c r="B240" s="34" t="s">
        <v>132</v>
      </c>
      <c r="C240" s="35">
        <f>'[11]калибр измерит параметров реле'!$C$21</f>
        <v>917.49708201295857</v>
      </c>
      <c r="D240" s="47">
        <f t="shared" si="50"/>
        <v>183.49941640259172</v>
      </c>
      <c r="E240" s="50">
        <f t="shared" si="47"/>
        <v>1100.9964984155504</v>
      </c>
      <c r="F240" s="66">
        <f t="shared" si="52"/>
        <v>10264</v>
      </c>
      <c r="G240" s="37" t="s">
        <v>61</v>
      </c>
      <c r="H240" s="34" t="s">
        <v>13</v>
      </c>
      <c r="I240" s="38">
        <v>2429</v>
      </c>
      <c r="J240" s="34" t="s">
        <v>296</v>
      </c>
      <c r="K240" s="38">
        <v>9910090061</v>
      </c>
      <c r="L240" s="61" t="s">
        <v>216</v>
      </c>
      <c r="M240" s="24">
        <f>E240/'[2]2015'!E221-1</f>
        <v>0.23986092163913297</v>
      </c>
      <c r="N240" s="5" t="b">
        <f>B240='[2]2015'!B221</f>
        <v>0</v>
      </c>
      <c r="P240" s="23">
        <f>E240*100/'[3]2015'!E221</f>
        <v>123.98609216391331</v>
      </c>
    </row>
    <row r="241" spans="1:16" ht="63" x14ac:dyDescent="0.25">
      <c r="A241" s="44">
        <f t="shared" si="51"/>
        <v>217</v>
      </c>
      <c r="B241" s="34" t="s">
        <v>133</v>
      </c>
      <c r="C241" s="35">
        <f>'[11]калибр осциллографа скоростн'!$C$21</f>
        <v>4165.833460222022</v>
      </c>
      <c r="D241" s="47">
        <f t="shared" si="50"/>
        <v>833.1666920444045</v>
      </c>
      <c r="E241" s="50">
        <f t="shared" si="47"/>
        <v>4999.0001522664261</v>
      </c>
      <c r="F241" s="66">
        <f t="shared" si="52"/>
        <v>10265</v>
      </c>
      <c r="G241" s="37" t="s">
        <v>61</v>
      </c>
      <c r="H241" s="34" t="s">
        <v>13</v>
      </c>
      <c r="I241" s="38">
        <v>2429</v>
      </c>
      <c r="J241" s="34" t="s">
        <v>296</v>
      </c>
      <c r="K241" s="38">
        <v>9910090062</v>
      </c>
      <c r="L241" s="61" t="s">
        <v>216</v>
      </c>
      <c r="M241" s="24">
        <f>E241/'[2]2015'!E222-1</f>
        <v>0.23921669614933738</v>
      </c>
      <c r="N241" s="5" t="b">
        <f>B241='[2]2015'!B222</f>
        <v>0</v>
      </c>
      <c r="P241" s="23">
        <f>E241*100/'[3]2015'!E222</f>
        <v>123.92166961493375</v>
      </c>
    </row>
    <row r="242" spans="1:16" ht="63" x14ac:dyDescent="0.25">
      <c r="A242" s="44">
        <f t="shared" si="51"/>
        <v>218</v>
      </c>
      <c r="B242" s="34" t="s">
        <v>134</v>
      </c>
      <c r="C242" s="35">
        <f>'[11]калибр осциллографа 1-канальног'!$C$21</f>
        <v>2079.9970010512088</v>
      </c>
      <c r="D242" s="47">
        <f t="shared" si="50"/>
        <v>415.99940021024179</v>
      </c>
      <c r="E242" s="50">
        <f t="shared" si="47"/>
        <v>2495.9964012614505</v>
      </c>
      <c r="F242" s="66">
        <f t="shared" si="52"/>
        <v>10266</v>
      </c>
      <c r="G242" s="37" t="s">
        <v>61</v>
      </c>
      <c r="H242" s="34" t="s">
        <v>13</v>
      </c>
      <c r="I242" s="38">
        <v>2429</v>
      </c>
      <c r="J242" s="34" t="s">
        <v>296</v>
      </c>
      <c r="K242" s="38">
        <v>9910090063</v>
      </c>
      <c r="L242" s="61" t="s">
        <v>216</v>
      </c>
      <c r="M242" s="24">
        <f>E242/'[2]2015'!E223-1</f>
        <v>0.24055487140231158</v>
      </c>
      <c r="N242" s="5" t="b">
        <f>B242='[2]2015'!B223</f>
        <v>0</v>
      </c>
      <c r="P242" s="23">
        <f>E242*100/'[3]2015'!E223</f>
        <v>124.05548714023115</v>
      </c>
    </row>
    <row r="243" spans="1:16" ht="63" x14ac:dyDescent="0.25">
      <c r="A243" s="44">
        <f t="shared" si="51"/>
        <v>219</v>
      </c>
      <c r="B243" s="34" t="s">
        <v>135</v>
      </c>
      <c r="C243" s="35">
        <f>'[11]калибр осциллографа 2 канальн'!$C$21</f>
        <v>3180.0007787978789</v>
      </c>
      <c r="D243" s="47">
        <f t="shared" si="50"/>
        <v>636.00015575957582</v>
      </c>
      <c r="E243" s="50">
        <f t="shared" si="47"/>
        <v>3816.0009345574545</v>
      </c>
      <c r="F243" s="66">
        <f t="shared" si="52"/>
        <v>10267</v>
      </c>
      <c r="G243" s="37" t="s">
        <v>61</v>
      </c>
      <c r="H243" s="34" t="s">
        <v>13</v>
      </c>
      <c r="I243" s="38">
        <v>2429</v>
      </c>
      <c r="J243" s="34" t="s">
        <v>296</v>
      </c>
      <c r="K243" s="38">
        <v>9910090064</v>
      </c>
      <c r="L243" s="61" t="s">
        <v>216</v>
      </c>
      <c r="M243" s="24">
        <f>E243/'[2]2015'!E224-1</f>
        <v>0.23896134238878308</v>
      </c>
      <c r="N243" s="5" t="b">
        <f>B243='[2]2015'!B224</f>
        <v>0</v>
      </c>
      <c r="P243" s="23">
        <f>E243*100/'[3]2015'!E224</f>
        <v>123.89613423887829</v>
      </c>
    </row>
    <row r="244" spans="1:16" ht="63" x14ac:dyDescent="0.25">
      <c r="A244" s="44">
        <f t="shared" si="51"/>
        <v>220</v>
      </c>
      <c r="B244" s="34" t="s">
        <v>136</v>
      </c>
      <c r="C244" s="35">
        <f>'[11]калибр частотомера электр Ф205'!$C$21</f>
        <v>915.00158201295949</v>
      </c>
      <c r="D244" s="47">
        <f t="shared" si="50"/>
        <v>183.00031640259192</v>
      </c>
      <c r="E244" s="50">
        <f t="shared" si="47"/>
        <v>1098.0018984155513</v>
      </c>
      <c r="F244" s="66">
        <f t="shared" si="52"/>
        <v>10268</v>
      </c>
      <c r="G244" s="37" t="s">
        <v>61</v>
      </c>
      <c r="H244" s="34" t="s">
        <v>13</v>
      </c>
      <c r="I244" s="38">
        <v>2429</v>
      </c>
      <c r="J244" s="34" t="s">
        <v>296</v>
      </c>
      <c r="K244" s="38">
        <v>9910090065</v>
      </c>
      <c r="L244" s="61" t="s">
        <v>216</v>
      </c>
      <c r="M244" s="24">
        <f>E244/'[2]2015'!E225-1</f>
        <v>0.23648862434183671</v>
      </c>
      <c r="N244" s="5" t="b">
        <f>B244='[2]2015'!B225</f>
        <v>0</v>
      </c>
      <c r="P244" s="23">
        <f>E244*100/'[3]2015'!E225</f>
        <v>123.64886243418367</v>
      </c>
    </row>
    <row r="245" spans="1:16" ht="63" x14ac:dyDescent="0.25">
      <c r="A245" s="44">
        <f t="shared" si="51"/>
        <v>221</v>
      </c>
      <c r="B245" s="34" t="s">
        <v>137</v>
      </c>
      <c r="C245" s="35">
        <f>'[11]калибр мультиметров '!$C$21</f>
        <v>1103.3340820256328</v>
      </c>
      <c r="D245" s="47">
        <f t="shared" si="50"/>
        <v>220.66681640512658</v>
      </c>
      <c r="E245" s="50">
        <f t="shared" si="47"/>
        <v>1324.0008984307594</v>
      </c>
      <c r="F245" s="66">
        <f t="shared" si="52"/>
        <v>10269</v>
      </c>
      <c r="G245" s="37" t="s">
        <v>61</v>
      </c>
      <c r="H245" s="34" t="s">
        <v>13</v>
      </c>
      <c r="I245" s="38">
        <v>2429</v>
      </c>
      <c r="J245" s="34" t="s">
        <v>296</v>
      </c>
      <c r="K245" s="38">
        <v>9910090066</v>
      </c>
      <c r="L245" s="61" t="s">
        <v>216</v>
      </c>
      <c r="M245" s="24">
        <f>E245/'[2]2015'!E226-1</f>
        <v>0.24086313108694291</v>
      </c>
      <c r="N245" s="5" t="b">
        <f>B245='[2]2015'!B226</f>
        <v>0</v>
      </c>
      <c r="P245" s="23">
        <f>E245*100/'[3]2015'!E226</f>
        <v>124.08631310869431</v>
      </c>
    </row>
    <row r="246" spans="1:16" ht="63" x14ac:dyDescent="0.25">
      <c r="A246" s="44">
        <f t="shared" si="51"/>
        <v>222</v>
      </c>
      <c r="B246" s="34" t="s">
        <v>138</v>
      </c>
      <c r="C246" s="35">
        <f>'[11]калибр амперм вольтм кт1-4'!$C$21</f>
        <v>244.16977015845976</v>
      </c>
      <c r="D246" s="47">
        <f t="shared" si="50"/>
        <v>48.833954031691952</v>
      </c>
      <c r="E246" s="50">
        <f t="shared" si="47"/>
        <v>293.00372419015173</v>
      </c>
      <c r="F246" s="66">
        <f t="shared" si="52"/>
        <v>10270</v>
      </c>
      <c r="G246" s="37" t="s">
        <v>61</v>
      </c>
      <c r="H246" s="34" t="s">
        <v>13</v>
      </c>
      <c r="I246" s="38">
        <v>2429</v>
      </c>
      <c r="J246" s="34" t="s">
        <v>296</v>
      </c>
      <c r="K246" s="38">
        <v>9910090067</v>
      </c>
      <c r="L246" s="61" t="s">
        <v>216</v>
      </c>
      <c r="M246" s="24">
        <f>E246/'[2]2015'!E227-1</f>
        <v>0.24154120419555825</v>
      </c>
      <c r="N246" s="5" t="b">
        <f>B246='[2]2015'!B227</f>
        <v>0</v>
      </c>
      <c r="P246" s="23">
        <f>E246*100/'[3]2015'!E227</f>
        <v>124.15412041955582</v>
      </c>
    </row>
    <row r="247" spans="1:16" ht="63" x14ac:dyDescent="0.25">
      <c r="A247" s="44">
        <f t="shared" si="51"/>
        <v>223</v>
      </c>
      <c r="B247" s="34" t="s">
        <v>139</v>
      </c>
      <c r="C247" s="35">
        <f>'[11]Амперм пост перем Ц4311'!$C$21</f>
        <v>1589.9990644824829</v>
      </c>
      <c r="D247" s="47">
        <f t="shared" si="50"/>
        <v>317.99981289649662</v>
      </c>
      <c r="E247" s="50">
        <f t="shared" si="47"/>
        <v>1907.9988773789796</v>
      </c>
      <c r="F247" s="66">
        <f t="shared" si="52"/>
        <v>10271</v>
      </c>
      <c r="G247" s="37" t="s">
        <v>61</v>
      </c>
      <c r="H247" s="34" t="s">
        <v>13</v>
      </c>
      <c r="I247" s="38">
        <v>2429</v>
      </c>
      <c r="J247" s="34" t="s">
        <v>296</v>
      </c>
      <c r="K247" s="38">
        <v>9910090068</v>
      </c>
      <c r="L247" s="61" t="s">
        <v>216</v>
      </c>
      <c r="M247" s="24">
        <f>E247/'[2]2015'!E228-1</f>
        <v>0.23896030998634976</v>
      </c>
      <c r="N247" s="5" t="b">
        <f>B247='[2]2015'!B228</f>
        <v>0</v>
      </c>
      <c r="P247" s="23">
        <f>E247*100/'[3]2015'!E228</f>
        <v>123.89603099863498</v>
      </c>
    </row>
    <row r="248" spans="1:16" ht="63" x14ac:dyDescent="0.25">
      <c r="A248" s="44">
        <f t="shared" si="51"/>
        <v>224</v>
      </c>
      <c r="B248" s="34" t="s">
        <v>140</v>
      </c>
      <c r="C248" s="35">
        <f>[11]Ваттметр!$C$21</f>
        <v>544.99737823787325</v>
      </c>
      <c r="D248" s="47">
        <f t="shared" si="50"/>
        <v>108.99947564757466</v>
      </c>
      <c r="E248" s="50">
        <f t="shared" si="47"/>
        <v>653.99685388544788</v>
      </c>
      <c r="F248" s="66">
        <f t="shared" si="52"/>
        <v>10272</v>
      </c>
      <c r="G248" s="37" t="s">
        <v>61</v>
      </c>
      <c r="H248" s="34" t="s">
        <v>13</v>
      </c>
      <c r="I248" s="38">
        <v>2429</v>
      </c>
      <c r="J248" s="34" t="s">
        <v>296</v>
      </c>
      <c r="K248" s="38">
        <v>9910090069</v>
      </c>
      <c r="L248" s="61" t="s">
        <v>216</v>
      </c>
      <c r="M248" s="24">
        <f>E248/'[2]2015'!E229-1</f>
        <v>0.23863040508607614</v>
      </c>
      <c r="N248" s="5" t="b">
        <f>B248='[2]2015'!B229</f>
        <v>0</v>
      </c>
      <c r="P248" s="23">
        <f>E248*100/'[3]2015'!E229</f>
        <v>123.8630405086076</v>
      </c>
    </row>
    <row r="249" spans="1:16" ht="63" x14ac:dyDescent="0.25">
      <c r="A249" s="44">
        <f t="shared" si="51"/>
        <v>225</v>
      </c>
      <c r="B249" s="34" t="s">
        <v>141</v>
      </c>
      <c r="C249" s="35">
        <f>'[11]ваттметр пост и пер'!$C$21</f>
        <v>2320.8342890508275</v>
      </c>
      <c r="D249" s="47">
        <f t="shared" si="50"/>
        <v>464.16685781016554</v>
      </c>
      <c r="E249" s="50">
        <f t="shared" si="47"/>
        <v>2785.0011468609928</v>
      </c>
      <c r="F249" s="66">
        <f t="shared" si="52"/>
        <v>10273</v>
      </c>
      <c r="G249" s="37" t="s">
        <v>61</v>
      </c>
      <c r="H249" s="34" t="s">
        <v>13</v>
      </c>
      <c r="I249" s="38">
        <v>2429</v>
      </c>
      <c r="J249" s="34" t="s">
        <v>296</v>
      </c>
      <c r="K249" s="38">
        <v>9910090070</v>
      </c>
      <c r="L249" s="61" t="s">
        <v>216</v>
      </c>
      <c r="M249" s="24">
        <f>E249/'[2]2015'!E230-1</f>
        <v>0.23943086197640961</v>
      </c>
      <c r="N249" s="5" t="b">
        <f>B249='[2]2015'!B230</f>
        <v>0</v>
      </c>
      <c r="P249" s="23">
        <f>E249*100/'[3]2015'!E230</f>
        <v>123.94308619764095</v>
      </c>
    </row>
    <row r="250" spans="1:16" ht="63" x14ac:dyDescent="0.25">
      <c r="A250" s="44">
        <f t="shared" si="51"/>
        <v>226</v>
      </c>
      <c r="B250" s="34" t="s">
        <v>142</v>
      </c>
      <c r="C250" s="35">
        <f>'[11]вольтм цифр пост'!$C$21</f>
        <v>1717.4982676039674</v>
      </c>
      <c r="D250" s="47">
        <f t="shared" si="50"/>
        <v>343.49965352079352</v>
      </c>
      <c r="E250" s="50">
        <f t="shared" si="47"/>
        <v>2060.997921124761</v>
      </c>
      <c r="F250" s="66">
        <f t="shared" si="52"/>
        <v>10274</v>
      </c>
      <c r="G250" s="37" t="s">
        <v>61</v>
      </c>
      <c r="H250" s="34" t="s">
        <v>13</v>
      </c>
      <c r="I250" s="38">
        <v>2429</v>
      </c>
      <c r="J250" s="34" t="s">
        <v>296</v>
      </c>
      <c r="K250" s="38">
        <v>9910090071</v>
      </c>
      <c r="L250" s="61" t="s">
        <v>216</v>
      </c>
      <c r="M250" s="24">
        <f>E250/'[2]2015'!E231-1</f>
        <v>0.23858048144516886</v>
      </c>
      <c r="N250" s="5" t="b">
        <f>B250='[2]2015'!B231</f>
        <v>0</v>
      </c>
      <c r="P250" s="23">
        <f>E250*100/'[3]2015'!E231</f>
        <v>123.85804814451689</v>
      </c>
    </row>
    <row r="251" spans="1:16" ht="63" x14ac:dyDescent="0.25">
      <c r="A251" s="44">
        <f t="shared" si="51"/>
        <v>227</v>
      </c>
      <c r="B251" s="34" t="s">
        <v>143</v>
      </c>
      <c r="C251" s="35">
        <f>'[11]вольтмет В7-16 -35'!$C$21</f>
        <v>2634.1650813067731</v>
      </c>
      <c r="D251" s="47">
        <f t="shared" si="50"/>
        <v>526.8330162613546</v>
      </c>
      <c r="E251" s="50">
        <f t="shared" si="47"/>
        <v>3160.9980975681278</v>
      </c>
      <c r="F251" s="66">
        <f t="shared" si="52"/>
        <v>10275</v>
      </c>
      <c r="G251" s="37" t="s">
        <v>61</v>
      </c>
      <c r="H251" s="34" t="s">
        <v>13</v>
      </c>
      <c r="I251" s="38">
        <v>2429</v>
      </c>
      <c r="J251" s="34" t="s">
        <v>296</v>
      </c>
      <c r="K251" s="38">
        <v>9910090072</v>
      </c>
      <c r="L251" s="61" t="s">
        <v>216</v>
      </c>
      <c r="M251" s="24">
        <f>E251/'[2]2015'!E232-1</f>
        <v>0.23912116721604337</v>
      </c>
      <c r="N251" s="5" t="b">
        <f>B251='[2]2015'!B232</f>
        <v>0</v>
      </c>
      <c r="P251" s="23">
        <f>E251*100/'[3]2015'!E232</f>
        <v>123.91211672160433</v>
      </c>
    </row>
    <row r="252" spans="1:16" ht="63" x14ac:dyDescent="0.25">
      <c r="A252" s="44">
        <f t="shared" si="51"/>
        <v>228</v>
      </c>
      <c r="B252" s="34" t="s">
        <v>144</v>
      </c>
      <c r="C252" s="35">
        <f>'[11]вольтматр Щ4300 '!$C$21</f>
        <v>3065.0018787854124</v>
      </c>
      <c r="D252" s="47">
        <f t="shared" si="50"/>
        <v>613.00037575708245</v>
      </c>
      <c r="E252" s="50">
        <f t="shared" si="47"/>
        <v>3678.0022545424949</v>
      </c>
      <c r="F252" s="66">
        <f t="shared" si="52"/>
        <v>10276</v>
      </c>
      <c r="G252" s="37" t="s">
        <v>61</v>
      </c>
      <c r="H252" s="34" t="s">
        <v>13</v>
      </c>
      <c r="I252" s="38">
        <v>2429</v>
      </c>
      <c r="J252" s="34" t="s">
        <v>296</v>
      </c>
      <c r="K252" s="38">
        <v>9910090073</v>
      </c>
      <c r="L252" s="61" t="s">
        <v>216</v>
      </c>
      <c r="M252" s="24">
        <f>E252/'[2]2015'!E233-1</f>
        <v>0.24005470483563562</v>
      </c>
      <c r="N252" s="5" t="b">
        <f>B252='[2]2015'!B233</f>
        <v>0</v>
      </c>
      <c r="P252" s="23">
        <f>E252*100/'[3]2015'!E233</f>
        <v>124.00547048356354</v>
      </c>
    </row>
    <row r="253" spans="1:16" ht="63" x14ac:dyDescent="0.25">
      <c r="A253" s="44">
        <f t="shared" si="51"/>
        <v>229</v>
      </c>
      <c r="B253" s="34" t="s">
        <v>145</v>
      </c>
      <c r="C253" s="35">
        <f>'[11]вольтметр Р386'!$C$21</f>
        <v>2566.6703405195958</v>
      </c>
      <c r="D253" s="47">
        <f t="shared" si="50"/>
        <v>513.33406810391921</v>
      </c>
      <c r="E253" s="50">
        <f t="shared" si="47"/>
        <v>3080.0044086235148</v>
      </c>
      <c r="F253" s="66">
        <f t="shared" si="52"/>
        <v>10277</v>
      </c>
      <c r="G253" s="37" t="s">
        <v>61</v>
      </c>
      <c r="H253" s="34" t="s">
        <v>13</v>
      </c>
      <c r="I253" s="38">
        <v>2429</v>
      </c>
      <c r="J253" s="34" t="s">
        <v>296</v>
      </c>
      <c r="K253" s="38">
        <v>9910090074</v>
      </c>
      <c r="L253" s="61" t="s">
        <v>216</v>
      </c>
      <c r="M253" s="24">
        <f>E253/'[2]2015'!E234-1</f>
        <v>0.23943839381227949</v>
      </c>
      <c r="N253" s="5" t="b">
        <f>B253='[2]2015'!B234</f>
        <v>0</v>
      </c>
      <c r="P253" s="23">
        <f>E253*100/'[3]2015'!E234</f>
        <v>123.94383938122797</v>
      </c>
    </row>
    <row r="254" spans="1:16" ht="63" x14ac:dyDescent="0.25">
      <c r="A254" s="44">
        <f t="shared" si="51"/>
        <v>230</v>
      </c>
      <c r="B254" s="34" t="s">
        <v>146</v>
      </c>
      <c r="C254" s="35">
        <f>'[11]измеритель заземл'!$C$21</f>
        <v>615.8359102527254</v>
      </c>
      <c r="D254" s="47">
        <f t="shared" si="50"/>
        <v>123.16718205054508</v>
      </c>
      <c r="E254" s="50">
        <f t="shared" si="47"/>
        <v>739.00309230327048</v>
      </c>
      <c r="F254" s="66">
        <f t="shared" si="52"/>
        <v>10278</v>
      </c>
      <c r="G254" s="37" t="s">
        <v>61</v>
      </c>
      <c r="H254" s="34" t="s">
        <v>13</v>
      </c>
      <c r="I254" s="38">
        <v>2429</v>
      </c>
      <c r="J254" s="34" t="s">
        <v>296</v>
      </c>
      <c r="K254" s="38">
        <v>9910090075</v>
      </c>
      <c r="L254" s="61" t="s">
        <v>216</v>
      </c>
      <c r="M254" s="24">
        <f>E254/'[2]2015'!E235-1</f>
        <v>0.24202200387104322</v>
      </c>
      <c r="N254" s="5" t="b">
        <f>B254='[2]2015'!B235</f>
        <v>0</v>
      </c>
      <c r="P254" s="23">
        <f>E254*100/'[3]2015'!E235</f>
        <v>124.20220038710434</v>
      </c>
    </row>
    <row r="255" spans="1:16" ht="63" x14ac:dyDescent="0.25">
      <c r="A255" s="44">
        <f t="shared" si="51"/>
        <v>231</v>
      </c>
      <c r="B255" s="34" t="s">
        <v>147</v>
      </c>
      <c r="C255" s="35">
        <f>'[11]заземл фаза-ноль'!$C$21</f>
        <v>544.99737823787325</v>
      </c>
      <c r="D255" s="47">
        <f t="shared" si="50"/>
        <v>108.99947564757466</v>
      </c>
      <c r="E255" s="50">
        <f t="shared" si="47"/>
        <v>653.99685388544788</v>
      </c>
      <c r="F255" s="66">
        <f t="shared" si="52"/>
        <v>10279</v>
      </c>
      <c r="G255" s="37" t="s">
        <v>61</v>
      </c>
      <c r="H255" s="34" t="s">
        <v>13</v>
      </c>
      <c r="I255" s="38">
        <v>2429</v>
      </c>
      <c r="J255" s="34" t="s">
        <v>296</v>
      </c>
      <c r="K255" s="38">
        <v>9910090076</v>
      </c>
      <c r="L255" s="61" t="s">
        <v>216</v>
      </c>
      <c r="M255" s="24">
        <f>E255/'[2]2015'!E236-1</f>
        <v>0.23863040508607614</v>
      </c>
      <c r="N255" s="5" t="b">
        <f>B255='[2]2015'!B236</f>
        <v>0</v>
      </c>
      <c r="P255" s="23">
        <f>E255*100/'[3]2015'!E236</f>
        <v>123.8630405086076</v>
      </c>
    </row>
    <row r="256" spans="1:16" ht="63" x14ac:dyDescent="0.25">
      <c r="A256" s="44">
        <f t="shared" si="51"/>
        <v>232</v>
      </c>
      <c r="B256" s="34" t="s">
        <v>148</v>
      </c>
      <c r="C256" s="35">
        <f>'[11]перходн сопротивл '!$C$21</f>
        <v>1045.001684172943</v>
      </c>
      <c r="D256" s="47">
        <f t="shared" si="50"/>
        <v>209.00033683458861</v>
      </c>
      <c r="E256" s="50">
        <f t="shared" si="47"/>
        <v>1254.0020210075315</v>
      </c>
      <c r="F256" s="66">
        <f t="shared" si="52"/>
        <v>10280</v>
      </c>
      <c r="G256" s="37" t="s">
        <v>61</v>
      </c>
      <c r="H256" s="34" t="s">
        <v>13</v>
      </c>
      <c r="I256" s="38">
        <v>2429</v>
      </c>
      <c r="J256" s="34" t="s">
        <v>296</v>
      </c>
      <c r="K256" s="38">
        <v>9910090077</v>
      </c>
      <c r="L256" s="61" t="s">
        <v>216</v>
      </c>
      <c r="M256" s="24">
        <f>E256/'[2]2015'!E237-1</f>
        <v>0.23913243182562316</v>
      </c>
      <c r="N256" s="5" t="b">
        <f>B256='[2]2015'!B237</f>
        <v>0</v>
      </c>
      <c r="P256" s="23">
        <f>E256*100/'[3]2015'!E237</f>
        <v>123.91324318256233</v>
      </c>
    </row>
    <row r="257" spans="1:16" ht="63" x14ac:dyDescent="0.25">
      <c r="A257" s="44">
        <f t="shared" si="51"/>
        <v>233</v>
      </c>
      <c r="B257" s="34" t="s">
        <v>149</v>
      </c>
      <c r="C257" s="35">
        <f>'[11]киловольметр до 1 кВ'!$C$21</f>
        <v>799.9976695243746</v>
      </c>
      <c r="D257" s="47">
        <f t="shared" si="50"/>
        <v>159.99953390487494</v>
      </c>
      <c r="E257" s="50">
        <f t="shared" si="47"/>
        <v>959.99720342924957</v>
      </c>
      <c r="F257" s="66">
        <f t="shared" si="52"/>
        <v>10281</v>
      </c>
      <c r="G257" s="37" t="s">
        <v>61</v>
      </c>
      <c r="H257" s="34" t="s">
        <v>13</v>
      </c>
      <c r="I257" s="38">
        <v>2429</v>
      </c>
      <c r="J257" s="34" t="s">
        <v>296</v>
      </c>
      <c r="K257" s="38">
        <v>9910090078</v>
      </c>
      <c r="L257" s="61" t="s">
        <v>216</v>
      </c>
      <c r="M257" s="24">
        <f>E257/'[2]2015'!E238-1</f>
        <v>0.23870606894096724</v>
      </c>
      <c r="N257" s="5" t="b">
        <f>B257='[2]2015'!B238</f>
        <v>0</v>
      </c>
      <c r="P257" s="23">
        <f>E257*100/'[3]2015'!E238</f>
        <v>123.87060689409672</v>
      </c>
    </row>
    <row r="258" spans="1:16" ht="63" x14ac:dyDescent="0.25">
      <c r="A258" s="44">
        <f t="shared" si="51"/>
        <v>234</v>
      </c>
      <c r="B258" s="34" t="s">
        <v>150</v>
      </c>
      <c r="C258" s="35">
        <f>'[11]клещи для измер мощн'!$C$21</f>
        <v>674.16628948546202</v>
      </c>
      <c r="D258" s="47">
        <f t="shared" si="50"/>
        <v>134.83325789709241</v>
      </c>
      <c r="E258" s="50">
        <f t="shared" si="47"/>
        <v>808.9995473825544</v>
      </c>
      <c r="F258" s="66">
        <f t="shared" si="52"/>
        <v>10282</v>
      </c>
      <c r="G258" s="37" t="s">
        <v>61</v>
      </c>
      <c r="H258" s="34" t="s">
        <v>13</v>
      </c>
      <c r="I258" s="38">
        <v>2429</v>
      </c>
      <c r="J258" s="34" t="s">
        <v>296</v>
      </c>
      <c r="K258" s="38">
        <v>9910090079</v>
      </c>
      <c r="L258" s="61" t="s">
        <v>216</v>
      </c>
      <c r="M258" s="24">
        <f>E258/'[2]2015'!E239-1</f>
        <v>0.240796851813734</v>
      </c>
      <c r="N258" s="5" t="b">
        <f>B258='[2]2015'!B239</f>
        <v>0</v>
      </c>
      <c r="P258" s="23">
        <f>E258*100/'[3]2015'!E239</f>
        <v>124.07968518137341</v>
      </c>
    </row>
    <row r="259" spans="1:16" ht="63" x14ac:dyDescent="0.25">
      <c r="A259" s="44">
        <f t="shared" si="51"/>
        <v>235</v>
      </c>
      <c r="B259" s="34" t="s">
        <v>151</v>
      </c>
      <c r="C259" s="35">
        <f>'[11]клещи цифр'!$C$21</f>
        <v>1230.0035855180308</v>
      </c>
      <c r="D259" s="47">
        <f t="shared" si="50"/>
        <v>246.00071710360618</v>
      </c>
      <c r="E259" s="50">
        <f t="shared" si="47"/>
        <v>1476.004302621637</v>
      </c>
      <c r="F259" s="66">
        <f t="shared" si="52"/>
        <v>10283</v>
      </c>
      <c r="G259" s="37" t="s">
        <v>61</v>
      </c>
      <c r="H259" s="34" t="s">
        <v>13</v>
      </c>
      <c r="I259" s="38">
        <v>2429</v>
      </c>
      <c r="J259" s="34" t="s">
        <v>296</v>
      </c>
      <c r="K259" s="38">
        <v>9910090080</v>
      </c>
      <c r="L259" s="61" t="s">
        <v>216</v>
      </c>
      <c r="M259" s="24">
        <f>E259/'[2]2015'!E240-1</f>
        <v>0.23929832294008113</v>
      </c>
      <c r="N259" s="5" t="b">
        <f>B259='[2]2015'!B240</f>
        <v>0</v>
      </c>
      <c r="P259" s="23">
        <f>E259*100/'[3]2015'!E240</f>
        <v>123.92983229400811</v>
      </c>
    </row>
    <row r="260" spans="1:16" ht="63" x14ac:dyDescent="0.25">
      <c r="A260" s="44">
        <f t="shared" si="51"/>
        <v>236</v>
      </c>
      <c r="B260" s="34" t="s">
        <v>368</v>
      </c>
      <c r="C260" s="35">
        <f>'[11]магаз сопрот Р327'!$C$21</f>
        <v>1962.5039132387058</v>
      </c>
      <c r="D260" s="47">
        <f t="shared" si="50"/>
        <v>392.50078264774118</v>
      </c>
      <c r="E260" s="50">
        <f t="shared" si="47"/>
        <v>2355.0046958864468</v>
      </c>
      <c r="F260" s="66">
        <f t="shared" si="52"/>
        <v>10284</v>
      </c>
      <c r="G260" s="37" t="s">
        <v>61</v>
      </c>
      <c r="H260" s="34" t="s">
        <v>13</v>
      </c>
      <c r="I260" s="38">
        <v>2429</v>
      </c>
      <c r="J260" s="34" t="s">
        <v>296</v>
      </c>
      <c r="K260" s="38">
        <v>9910090081</v>
      </c>
      <c r="L260" s="61" t="s">
        <v>216</v>
      </c>
      <c r="M260" s="24">
        <f>E260/'[2]2015'!E241-1</f>
        <v>0.23947615572970893</v>
      </c>
      <c r="N260" s="5" t="b">
        <f>B260='[2]2015'!B241</f>
        <v>0</v>
      </c>
      <c r="P260" s="23">
        <f>E260*100/'[3]2015'!E241</f>
        <v>123.9476155729709</v>
      </c>
    </row>
    <row r="261" spans="1:16" ht="63" x14ac:dyDescent="0.25">
      <c r="A261" s="44">
        <f t="shared" si="51"/>
        <v>237</v>
      </c>
      <c r="B261" s="34" t="s">
        <v>152</v>
      </c>
      <c r="C261" s="35">
        <f>'[11]магаз сопрот Р4075-76'!$C$21</f>
        <v>1045.001684172943</v>
      </c>
      <c r="D261" s="47">
        <f t="shared" si="50"/>
        <v>209.00033683458861</v>
      </c>
      <c r="E261" s="50">
        <f t="shared" si="47"/>
        <v>1254.0020210075315</v>
      </c>
      <c r="F261" s="66">
        <f t="shared" si="52"/>
        <v>10285</v>
      </c>
      <c r="G261" s="37" t="s">
        <v>61</v>
      </c>
      <c r="H261" s="34" t="s">
        <v>13</v>
      </c>
      <c r="I261" s="38">
        <v>2429</v>
      </c>
      <c r="J261" s="34" t="s">
        <v>296</v>
      </c>
      <c r="K261" s="38">
        <v>9910090082</v>
      </c>
      <c r="L261" s="61" t="s">
        <v>216</v>
      </c>
      <c r="M261" s="24">
        <f>E261/'[2]2015'!E242-1</f>
        <v>0.23913243182562316</v>
      </c>
      <c r="N261" s="5" t="b">
        <f>B261='[2]2015'!B242</f>
        <v>0</v>
      </c>
      <c r="P261" s="23">
        <f>E261*100/'[3]2015'!E242</f>
        <v>123.91324318256233</v>
      </c>
    </row>
    <row r="262" spans="1:16" ht="63" x14ac:dyDescent="0.25">
      <c r="A262" s="44">
        <f t="shared" si="51"/>
        <v>238</v>
      </c>
      <c r="B262" s="34" t="s">
        <v>369</v>
      </c>
      <c r="C262" s="35">
        <f>'[11]мост перем тока'!$C$21</f>
        <v>3063.3343787854124</v>
      </c>
      <c r="D262" s="47">
        <f t="shared" si="50"/>
        <v>612.66687575708249</v>
      </c>
      <c r="E262" s="50">
        <f t="shared" si="47"/>
        <v>3676.0012545424947</v>
      </c>
      <c r="F262" s="66">
        <f t="shared" si="52"/>
        <v>10286</v>
      </c>
      <c r="G262" s="37" t="s">
        <v>61</v>
      </c>
      <c r="H262" s="34" t="s">
        <v>13</v>
      </c>
      <c r="I262" s="38">
        <v>2429</v>
      </c>
      <c r="J262" s="34" t="s">
        <v>296</v>
      </c>
      <c r="K262" s="38">
        <v>9910090083</v>
      </c>
      <c r="L262" s="61" t="s">
        <v>216</v>
      </c>
      <c r="M262" s="24">
        <f>E262/'[2]2015'!E243-1</f>
        <v>0.23938005884777303</v>
      </c>
      <c r="N262" s="5" t="b">
        <f>B262='[2]2015'!B243</f>
        <v>0</v>
      </c>
      <c r="P262" s="23">
        <f>E262*100/'[3]2015'!E243</f>
        <v>123.93800588477731</v>
      </c>
    </row>
    <row r="263" spans="1:16" ht="63" x14ac:dyDescent="0.25">
      <c r="A263" s="44">
        <f t="shared" si="51"/>
        <v>239</v>
      </c>
      <c r="B263" s="34" t="s">
        <v>153</v>
      </c>
      <c r="C263" s="35">
        <f>'[11]омметр Ф415'!$C$21</f>
        <v>974.16714826718737</v>
      </c>
      <c r="D263" s="47">
        <f t="shared" si="50"/>
        <v>194.83342965343749</v>
      </c>
      <c r="E263" s="50">
        <f t="shared" si="47"/>
        <v>1169.0005779206249</v>
      </c>
      <c r="F263" s="66">
        <f t="shared" si="52"/>
        <v>10287</v>
      </c>
      <c r="G263" s="37" t="s">
        <v>61</v>
      </c>
      <c r="H263" s="34" t="s">
        <v>13</v>
      </c>
      <c r="I263" s="38">
        <v>2429</v>
      </c>
      <c r="J263" s="34" t="s">
        <v>296</v>
      </c>
      <c r="K263" s="38">
        <v>9910090084</v>
      </c>
      <c r="L263" s="61" t="s">
        <v>216</v>
      </c>
      <c r="M263" s="24">
        <f>E263/'[2]2015'!E244-1</f>
        <v>0.23966127032940099</v>
      </c>
      <c r="N263" s="5" t="b">
        <f>B263='[2]2015'!B244</f>
        <v>0</v>
      </c>
      <c r="P263" s="23">
        <f>E263*100/'[3]2015'!E244</f>
        <v>123.96612703294009</v>
      </c>
    </row>
    <row r="264" spans="1:16" ht="63" x14ac:dyDescent="0.25">
      <c r="A264" s="44">
        <f t="shared" si="51"/>
        <v>240</v>
      </c>
      <c r="B264" s="34" t="s">
        <v>154</v>
      </c>
      <c r="C264" s="35">
        <f>'[11]прибор универс'!$C$21</f>
        <v>2634.1702813067732</v>
      </c>
      <c r="D264" s="47">
        <f>C264*0.2</f>
        <v>526.8340562613547</v>
      </c>
      <c r="E264" s="50">
        <f>C264+D264</f>
        <v>3161.004337568128</v>
      </c>
      <c r="F264" s="66">
        <f t="shared" si="52"/>
        <v>10288</v>
      </c>
      <c r="G264" s="37" t="s">
        <v>61</v>
      </c>
      <c r="H264" s="34" t="s">
        <v>13</v>
      </c>
      <c r="I264" s="38">
        <v>2429</v>
      </c>
      <c r="J264" s="34" t="s">
        <v>296</v>
      </c>
      <c r="K264" s="38">
        <v>9910090085</v>
      </c>
      <c r="L264" s="61" t="s">
        <v>216</v>
      </c>
      <c r="M264" s="24">
        <f>E264/'[2]2015'!E245-1</f>
        <v>0.23912361331561227</v>
      </c>
      <c r="N264" s="5" t="b">
        <f>B264='[2]2015'!B245</f>
        <v>0</v>
      </c>
      <c r="P264" s="23">
        <f>E264*100/'[3]2015'!E245</f>
        <v>123.91236133156123</v>
      </c>
    </row>
    <row r="265" spans="1:16" ht="63" x14ac:dyDescent="0.25">
      <c r="A265" s="44">
        <f t="shared" si="51"/>
        <v>241</v>
      </c>
      <c r="B265" s="34" t="s">
        <v>155</v>
      </c>
      <c r="C265" s="35">
        <f>[11]тестер!$C$21</f>
        <v>974.16541918500718</v>
      </c>
      <c r="D265" s="47">
        <f t="shared" si="50"/>
        <v>194.83308383700145</v>
      </c>
      <c r="E265" s="50">
        <f t="shared" si="47"/>
        <v>1168.9985030220087</v>
      </c>
      <c r="F265" s="66">
        <f t="shared" si="52"/>
        <v>10289</v>
      </c>
      <c r="G265" s="37" t="s">
        <v>61</v>
      </c>
      <c r="H265" s="34" t="s">
        <v>13</v>
      </c>
      <c r="I265" s="38">
        <v>2429</v>
      </c>
      <c r="J265" s="34" t="s">
        <v>296</v>
      </c>
      <c r="K265" s="38">
        <v>9910090086</v>
      </c>
      <c r="L265" s="61" t="s">
        <v>216</v>
      </c>
      <c r="M265" s="24">
        <f>E265/'[2]2015'!E246-1</f>
        <v>0.23965907001273479</v>
      </c>
      <c r="N265" s="5" t="b">
        <f>B265='[2]2015'!B246</f>
        <v>0</v>
      </c>
      <c r="P265" s="23">
        <f>E265*100/'[3]2015'!E246</f>
        <v>123.96590700127346</v>
      </c>
    </row>
    <row r="266" spans="1:16" ht="63" x14ac:dyDescent="0.25">
      <c r="A266" s="44">
        <f t="shared" si="51"/>
        <v>242</v>
      </c>
      <c r="B266" s="34" t="s">
        <v>156</v>
      </c>
      <c r="C266" s="35">
        <f>'[11]ИРК-ПРО'!$C$21</f>
        <v>2635.0022813067735</v>
      </c>
      <c r="D266" s="47">
        <f t="shared" si="50"/>
        <v>527.00045626135477</v>
      </c>
      <c r="E266" s="50">
        <f t="shared" si="47"/>
        <v>3162.0027375681284</v>
      </c>
      <c r="F266" s="66">
        <f t="shared" si="52"/>
        <v>10290</v>
      </c>
      <c r="G266" s="37" t="s">
        <v>61</v>
      </c>
      <c r="H266" s="34" t="s">
        <v>13</v>
      </c>
      <c r="I266" s="38">
        <v>2429</v>
      </c>
      <c r="J266" s="34" t="s">
        <v>296</v>
      </c>
      <c r="K266" s="38">
        <v>9910090087</v>
      </c>
      <c r="L266" s="61" t="s">
        <v>216</v>
      </c>
      <c r="M266" s="24">
        <f>E266/'[2]2015'!E247-1</f>
        <v>0.23951498924661996</v>
      </c>
      <c r="N266" s="5" t="b">
        <f>B266='[2]2015'!B247</f>
        <v>0</v>
      </c>
      <c r="P266" s="23">
        <f>E266*100/'[3]2015'!E247</f>
        <v>123.95149892466199</v>
      </c>
    </row>
    <row r="267" spans="1:16" ht="63" x14ac:dyDescent="0.25">
      <c r="A267" s="44">
        <f t="shared" si="51"/>
        <v>243</v>
      </c>
      <c r="B267" s="34" t="s">
        <v>157</v>
      </c>
      <c r="C267" s="35">
        <f>'[11]фазометр кт 05'!$C$21</f>
        <v>1775.0009531858341</v>
      </c>
      <c r="D267" s="47">
        <f t="shared" si="50"/>
        <v>355.00019063716684</v>
      </c>
      <c r="E267" s="50">
        <f t="shared" si="47"/>
        <v>2130.0011438230008</v>
      </c>
      <c r="F267" s="66">
        <f t="shared" si="52"/>
        <v>10291</v>
      </c>
      <c r="G267" s="37" t="s">
        <v>61</v>
      </c>
      <c r="H267" s="34" t="s">
        <v>13</v>
      </c>
      <c r="I267" s="38">
        <v>2429</v>
      </c>
      <c r="J267" s="34" t="s">
        <v>296</v>
      </c>
      <c r="K267" s="38">
        <v>9910090088</v>
      </c>
      <c r="L267" s="61" t="s">
        <v>216</v>
      </c>
      <c r="M267" s="24">
        <f>E267/'[2]2015'!E248-1</f>
        <v>0.23909316103723133</v>
      </c>
      <c r="N267" s="5" t="b">
        <f>B267='[2]2015'!B248</f>
        <v>0</v>
      </c>
      <c r="P267" s="23">
        <f>E267*100/'[3]2015'!E248</f>
        <v>123.90931610372314</v>
      </c>
    </row>
    <row r="268" spans="1:16" ht="63" x14ac:dyDescent="0.25">
      <c r="A268" s="44">
        <f t="shared" si="51"/>
        <v>244</v>
      </c>
      <c r="B268" s="34" t="s">
        <v>158</v>
      </c>
      <c r="C268" s="35">
        <f>'[11]вольтметр В7-16 26'!$C$21</f>
        <v>2145.8345766001557</v>
      </c>
      <c r="D268" s="47">
        <f t="shared" si="50"/>
        <v>429.16691532003119</v>
      </c>
      <c r="E268" s="50">
        <f t="shared" si="47"/>
        <v>2575.0014919201867</v>
      </c>
      <c r="F268" s="66">
        <f t="shared" si="52"/>
        <v>10292</v>
      </c>
      <c r="G268" s="37" t="s">
        <v>61</v>
      </c>
      <c r="H268" s="34" t="s">
        <v>13</v>
      </c>
      <c r="I268" s="38">
        <v>2429</v>
      </c>
      <c r="J268" s="34" t="s">
        <v>296</v>
      </c>
      <c r="K268" s="38">
        <v>9910090089</v>
      </c>
      <c r="L268" s="61" t="s">
        <v>216</v>
      </c>
      <c r="M268" s="24">
        <f>E268/'[2]2015'!E249-1</f>
        <v>0.23917299899912758</v>
      </c>
      <c r="N268" s="5" t="b">
        <f>B268='[2]2015'!B249</f>
        <v>0</v>
      </c>
      <c r="P268" s="23">
        <f>E268*100/'[3]2015'!E249</f>
        <v>123.91729989991276</v>
      </c>
    </row>
    <row r="269" spans="1:16" ht="63" x14ac:dyDescent="0.25">
      <c r="A269" s="44">
        <f t="shared" si="51"/>
        <v>245</v>
      </c>
      <c r="B269" s="34" t="s">
        <v>159</v>
      </c>
      <c r="C269" s="35">
        <f>'[11]генератор Г3-33'!$C$21</f>
        <v>1589.9990644824829</v>
      </c>
      <c r="D269" s="47">
        <f t="shared" si="50"/>
        <v>317.99981289649662</v>
      </c>
      <c r="E269" s="50">
        <f t="shared" si="47"/>
        <v>1907.9988773789796</v>
      </c>
      <c r="F269" s="66">
        <f t="shared" si="52"/>
        <v>10293</v>
      </c>
      <c r="G269" s="37" t="s">
        <v>61</v>
      </c>
      <c r="H269" s="34" t="s">
        <v>13</v>
      </c>
      <c r="I269" s="38">
        <v>2429</v>
      </c>
      <c r="J269" s="34" t="s">
        <v>296</v>
      </c>
      <c r="K269" s="38">
        <v>9910090090</v>
      </c>
      <c r="L269" s="61" t="s">
        <v>216</v>
      </c>
      <c r="M269" s="24">
        <f>E269/'[2]2015'!E250-1</f>
        <v>0.23896030998634976</v>
      </c>
      <c r="N269" s="5" t="b">
        <f>B269='[2]2015'!B250</f>
        <v>0</v>
      </c>
      <c r="P269" s="23">
        <f>E269*100/'[3]2015'!E250</f>
        <v>123.89603099863498</v>
      </c>
    </row>
    <row r="270" spans="1:16" ht="63" x14ac:dyDescent="0.25">
      <c r="A270" s="44">
        <f t="shared" si="51"/>
        <v>246</v>
      </c>
      <c r="B270" s="34" t="s">
        <v>160</v>
      </c>
      <c r="C270" s="35">
        <f>'[11]генератор Г3-112'!$C$21</f>
        <v>2321.6697890508276</v>
      </c>
      <c r="D270" s="47">
        <f t="shared" si="50"/>
        <v>464.33395781016554</v>
      </c>
      <c r="E270" s="50">
        <f t="shared" si="47"/>
        <v>2786.003746860993</v>
      </c>
      <c r="F270" s="66">
        <f t="shared" si="52"/>
        <v>10294</v>
      </c>
      <c r="G270" s="37" t="s">
        <v>61</v>
      </c>
      <c r="H270" s="34" t="s">
        <v>13</v>
      </c>
      <c r="I270" s="38">
        <v>2429</v>
      </c>
      <c r="J270" s="34" t="s">
        <v>296</v>
      </c>
      <c r="K270" s="38">
        <v>9910090091</v>
      </c>
      <c r="L270" s="61" t="s">
        <v>216</v>
      </c>
      <c r="M270" s="24">
        <f>E270/'[2]2015'!E251-1</f>
        <v>0.23987705690297845</v>
      </c>
      <c r="N270" s="5" t="b">
        <f>B270='[2]2015'!B251</f>
        <v>0</v>
      </c>
      <c r="P270" s="23">
        <f>E270*100/'[3]2015'!E251</f>
        <v>123.98770569029784</v>
      </c>
    </row>
    <row r="271" spans="1:16" ht="63" x14ac:dyDescent="0.25">
      <c r="A271" s="44">
        <f t="shared" si="51"/>
        <v>247</v>
      </c>
      <c r="B271" s="34" t="s">
        <v>161</v>
      </c>
      <c r="C271" s="35">
        <f>'[11]осциллогр НЧ'!$C$21</f>
        <v>2078.3349784258749</v>
      </c>
      <c r="D271" s="47">
        <f t="shared" si="50"/>
        <v>415.66699568517498</v>
      </c>
      <c r="E271" s="50">
        <f t="shared" si="47"/>
        <v>2494.00197411105</v>
      </c>
      <c r="F271" s="66">
        <f t="shared" si="52"/>
        <v>10295</v>
      </c>
      <c r="G271" s="37" t="s">
        <v>61</v>
      </c>
      <c r="H271" s="34" t="s">
        <v>13</v>
      </c>
      <c r="I271" s="38">
        <v>2429</v>
      </c>
      <c r="J271" s="34" t="s">
        <v>296</v>
      </c>
      <c r="K271" s="38">
        <v>9910090092</v>
      </c>
      <c r="L271" s="61" t="s">
        <v>216</v>
      </c>
      <c r="M271" s="24">
        <f>E271/'[2]2015'!E252-1</f>
        <v>0.23956360542298727</v>
      </c>
      <c r="N271" s="5" t="b">
        <f>B271='[2]2015'!B252</f>
        <v>0</v>
      </c>
      <c r="P271" s="23">
        <f>E271*100/'[3]2015'!E252</f>
        <v>123.95636054229874</v>
      </c>
    </row>
    <row r="272" spans="1:16" ht="63" x14ac:dyDescent="0.25">
      <c r="A272" s="44">
        <f t="shared" si="51"/>
        <v>248</v>
      </c>
      <c r="B272" s="34" t="s">
        <v>162</v>
      </c>
      <c r="C272" s="35">
        <f>'[11]секундом мех'!$C$21</f>
        <v>300.83290172301895</v>
      </c>
      <c r="D272" s="47">
        <f t="shared" si="50"/>
        <v>60.166580344603794</v>
      </c>
      <c r="E272" s="50">
        <f t="shared" si="47"/>
        <v>360.99948206762275</v>
      </c>
      <c r="F272" s="66">
        <f t="shared" si="52"/>
        <v>10296</v>
      </c>
      <c r="G272" s="37" t="s">
        <v>61</v>
      </c>
      <c r="H272" s="34" t="s">
        <v>13</v>
      </c>
      <c r="I272" s="38">
        <v>2429</v>
      </c>
      <c r="J272" s="34" t="s">
        <v>296</v>
      </c>
      <c r="K272" s="38">
        <v>9910090093</v>
      </c>
      <c r="L272" s="61" t="s">
        <v>216</v>
      </c>
      <c r="M272" s="24">
        <f>E272/'[2]2015'!E253-1</f>
        <v>0.24054804834234589</v>
      </c>
      <c r="N272" s="5" t="b">
        <f>B272='[2]2015'!B253</f>
        <v>0</v>
      </c>
      <c r="P272" s="23">
        <f>E272*100/'[3]2015'!E253</f>
        <v>124.05480483423459</v>
      </c>
    </row>
    <row r="273" spans="1:173" ht="63" x14ac:dyDescent="0.25">
      <c r="A273" s="44">
        <f t="shared" si="51"/>
        <v>249</v>
      </c>
      <c r="B273" s="34" t="s">
        <v>163</v>
      </c>
      <c r="C273" s="35">
        <f>'[11]секундомер электр'!$C$21</f>
        <v>372.50220077298161</v>
      </c>
      <c r="D273" s="47">
        <f t="shared" si="50"/>
        <v>74.500440154596319</v>
      </c>
      <c r="E273" s="50">
        <f t="shared" si="47"/>
        <v>447.00264092757794</v>
      </c>
      <c r="F273" s="66">
        <f t="shared" si="52"/>
        <v>10297</v>
      </c>
      <c r="G273" s="37" t="s">
        <v>61</v>
      </c>
      <c r="H273" s="34" t="s">
        <v>13</v>
      </c>
      <c r="I273" s="38">
        <v>2429</v>
      </c>
      <c r="J273" s="34" t="s">
        <v>296</v>
      </c>
      <c r="K273" s="38">
        <v>9910090094</v>
      </c>
      <c r="L273" s="61" t="s">
        <v>216</v>
      </c>
      <c r="M273" s="24">
        <f>E273/'[2]2015'!E254-1</f>
        <v>0.24513270453364289</v>
      </c>
      <c r="N273" s="5" t="b">
        <f>B273='[2]2015'!B254</f>
        <v>0</v>
      </c>
      <c r="P273" s="23">
        <f>E273*100/'[3]2015'!E254</f>
        <v>124.5132704533643</v>
      </c>
    </row>
    <row r="274" spans="1:173" ht="63" x14ac:dyDescent="0.25">
      <c r="A274" s="44">
        <f t="shared" si="51"/>
        <v>250</v>
      </c>
      <c r="B274" s="34" t="s">
        <v>164</v>
      </c>
      <c r="C274" s="35">
        <f>'[11]указатель уровня'!$C$21</f>
        <v>4711.6653191144942</v>
      </c>
      <c r="D274" s="47">
        <f t="shared" si="50"/>
        <v>942.33306382289891</v>
      </c>
      <c r="E274" s="50">
        <f t="shared" ref="E274:E275" si="53">D274+C274</f>
        <v>5653.9983829373932</v>
      </c>
      <c r="F274" s="66">
        <f t="shared" si="52"/>
        <v>10298</v>
      </c>
      <c r="G274" s="37" t="s">
        <v>61</v>
      </c>
      <c r="H274" s="34" t="s">
        <v>13</v>
      </c>
      <c r="I274" s="38">
        <v>2429</v>
      </c>
      <c r="J274" s="34" t="s">
        <v>296</v>
      </c>
      <c r="K274" s="38">
        <v>9910090095</v>
      </c>
      <c r="L274" s="61" t="s">
        <v>216</v>
      </c>
      <c r="M274" s="24">
        <f>E274/'[2]2015'!E255-1</f>
        <v>0.23909673086508754</v>
      </c>
      <c r="N274" s="5" t="b">
        <f>B274='[2]2015'!B255</f>
        <v>0</v>
      </c>
      <c r="P274" s="23">
        <f>E274*100/'[3]2015'!E255</f>
        <v>123.90967308650876</v>
      </c>
    </row>
    <row r="275" spans="1:173" ht="63" x14ac:dyDescent="0.25">
      <c r="A275" s="44">
        <f t="shared" si="51"/>
        <v>251</v>
      </c>
      <c r="B275" s="34" t="s">
        <v>165</v>
      </c>
      <c r="C275" s="35">
        <f>'[11]частотомер счетн'!$C$21</f>
        <v>1532.4973426945271</v>
      </c>
      <c r="D275" s="47">
        <f t="shared" si="50"/>
        <v>306.49946853890543</v>
      </c>
      <c r="E275" s="50">
        <f t="shared" si="53"/>
        <v>1838.9968112334325</v>
      </c>
      <c r="F275" s="66">
        <f t="shared" si="52"/>
        <v>10299</v>
      </c>
      <c r="G275" s="37" t="s">
        <v>61</v>
      </c>
      <c r="H275" s="34" t="s">
        <v>13</v>
      </c>
      <c r="I275" s="38">
        <v>2429</v>
      </c>
      <c r="J275" s="34" t="s">
        <v>296</v>
      </c>
      <c r="K275" s="38">
        <v>9910090096</v>
      </c>
      <c r="L275" s="61" t="s">
        <v>216</v>
      </c>
      <c r="M275" s="24">
        <f>E275/'[2]2015'!E256-1</f>
        <v>0.24005179449321168</v>
      </c>
      <c r="N275" s="5" t="b">
        <f>B275='[2]2015'!B256</f>
        <v>0</v>
      </c>
      <c r="P275" s="23">
        <f>E275*100/'[3]2015'!E256</f>
        <v>124.00517944932115</v>
      </c>
    </row>
    <row r="276" spans="1:173" ht="28.5" customHeight="1" x14ac:dyDescent="0.25">
      <c r="A276" s="94" t="s">
        <v>316</v>
      </c>
      <c r="B276" s="95"/>
      <c r="C276" s="95"/>
      <c r="D276" s="95"/>
      <c r="E276" s="95"/>
      <c r="F276" s="95"/>
      <c r="G276" s="95"/>
      <c r="H276" s="95"/>
      <c r="I276" s="95"/>
      <c r="J276" s="95"/>
      <c r="K276" s="95"/>
      <c r="L276" s="96"/>
      <c r="M276" s="24" t="e">
        <f>E276/'[2]2015'!E257-1</f>
        <v>#DIV/0!</v>
      </c>
      <c r="N276" s="5" t="b">
        <f>B276='[2]2015'!B257</f>
        <v>1</v>
      </c>
      <c r="P276" s="5" t="e">
        <f>E276*100/'[3]2015'!E257</f>
        <v>#DIV/0!</v>
      </c>
    </row>
    <row r="277" spans="1:173" ht="63" x14ac:dyDescent="0.25">
      <c r="A277" s="44">
        <f>A275+1</f>
        <v>252</v>
      </c>
      <c r="B277" s="34" t="s">
        <v>166</v>
      </c>
      <c r="C277" s="35">
        <f>'[12]Сип 4-2(16)'!$E34</f>
        <v>4418.3300556647337</v>
      </c>
      <c r="D277" s="47">
        <f t="shared" ref="D277:D289" si="54">C277*0.2</f>
        <v>883.66601113294678</v>
      </c>
      <c r="E277" s="35">
        <f>C277+D277</f>
        <v>5301.9960667976802</v>
      </c>
      <c r="F277" s="66" t="s">
        <v>327</v>
      </c>
      <c r="G277" s="37" t="s">
        <v>12</v>
      </c>
      <c r="H277" s="34" t="s">
        <v>13</v>
      </c>
      <c r="I277" s="38">
        <v>2441</v>
      </c>
      <c r="J277" s="34" t="s">
        <v>294</v>
      </c>
      <c r="K277" s="68">
        <v>9910120511</v>
      </c>
      <c r="L277" s="61" t="s">
        <v>214</v>
      </c>
      <c r="M277" s="24">
        <f>E277/'[2]2015'!E258-1</f>
        <v>0.23878443299086793</v>
      </c>
      <c r="N277" s="5" t="b">
        <f>B277='[2]2015'!B258</f>
        <v>0</v>
      </c>
      <c r="P277" s="23">
        <f>E277*100/'[3]2015'!E258</f>
        <v>123.87844329908681</v>
      </c>
    </row>
    <row r="278" spans="1:173" s="76" customFormat="1" ht="63" outlineLevel="1" x14ac:dyDescent="0.25">
      <c r="A278" s="44">
        <f>A277+1</f>
        <v>253</v>
      </c>
      <c r="B278" s="34" t="s">
        <v>167</v>
      </c>
      <c r="C278" s="35">
        <f>'[12]Сип 4-4(16)'!$E$34</f>
        <v>5649.16705836046</v>
      </c>
      <c r="D278" s="47">
        <f t="shared" si="54"/>
        <v>1129.8334116720921</v>
      </c>
      <c r="E278" s="35">
        <f t="shared" ref="E278:E287" si="55">C278+D278</f>
        <v>6779.0004700325517</v>
      </c>
      <c r="F278" s="66">
        <f>F277+1</f>
        <v>10301</v>
      </c>
      <c r="G278" s="37" t="s">
        <v>12</v>
      </c>
      <c r="H278" s="34" t="s">
        <v>13</v>
      </c>
      <c r="I278" s="38">
        <v>2441</v>
      </c>
      <c r="J278" s="34" t="s">
        <v>294</v>
      </c>
      <c r="K278" s="68">
        <v>9910120512</v>
      </c>
      <c r="L278" s="61" t="s">
        <v>214</v>
      </c>
      <c r="M278" s="24">
        <f>E278/'[2]2015'!E259-1</f>
        <v>0.23885199791378309</v>
      </c>
      <c r="N278" s="5" t="b">
        <f>B278='[2]2015'!B259</f>
        <v>0</v>
      </c>
      <c r="O278" s="70"/>
      <c r="P278" s="23">
        <f>E278*100/'[3]2015'!E259</f>
        <v>123.88519979137831</v>
      </c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0"/>
      <c r="CH278" s="70"/>
      <c r="CI278" s="70"/>
      <c r="CJ278" s="70"/>
      <c r="CK278" s="70"/>
      <c r="CL278" s="70"/>
      <c r="CM278" s="70"/>
      <c r="CN278" s="70"/>
      <c r="CO278" s="70"/>
      <c r="CP278" s="70"/>
      <c r="CQ278" s="70"/>
      <c r="CR278" s="70"/>
      <c r="CS278" s="70"/>
      <c r="CT278" s="70"/>
      <c r="CU278" s="70"/>
      <c r="CV278" s="70"/>
      <c r="CW278" s="70"/>
      <c r="CX278" s="70"/>
      <c r="CY278" s="70"/>
      <c r="CZ278" s="70"/>
      <c r="DA278" s="70"/>
      <c r="DB278" s="70"/>
      <c r="DC278" s="70"/>
      <c r="DD278" s="70"/>
      <c r="DE278" s="70"/>
      <c r="DF278" s="70"/>
      <c r="DG278" s="70"/>
      <c r="DH278" s="70"/>
      <c r="DI278" s="70"/>
      <c r="DJ278" s="70"/>
      <c r="DK278" s="70"/>
      <c r="DL278" s="70"/>
      <c r="DM278" s="70"/>
      <c r="DN278" s="70"/>
      <c r="DO278" s="70"/>
      <c r="DP278" s="70"/>
      <c r="DQ278" s="70"/>
      <c r="DR278" s="70"/>
      <c r="DS278" s="70"/>
      <c r="DT278" s="70"/>
      <c r="DU278" s="70"/>
      <c r="DV278" s="70"/>
      <c r="DW278" s="70"/>
      <c r="DX278" s="70"/>
      <c r="DY278" s="70"/>
      <c r="DZ278" s="70"/>
      <c r="EA278" s="70"/>
      <c r="EB278" s="70"/>
      <c r="EC278" s="70"/>
      <c r="ED278" s="70"/>
      <c r="EE278" s="70"/>
      <c r="EF278" s="70"/>
      <c r="EG278" s="70"/>
      <c r="EH278" s="70"/>
      <c r="EI278" s="70"/>
      <c r="EJ278" s="70"/>
      <c r="EK278" s="70"/>
      <c r="EL278" s="70"/>
      <c r="EM278" s="70"/>
      <c r="EN278" s="70"/>
      <c r="EO278" s="70"/>
      <c r="EP278" s="70"/>
      <c r="EQ278" s="70"/>
      <c r="ER278" s="70"/>
      <c r="ES278" s="70"/>
      <c r="ET278" s="70"/>
      <c r="EU278" s="70"/>
      <c r="EV278" s="70"/>
      <c r="EW278" s="70"/>
      <c r="EX278" s="70"/>
      <c r="EY278" s="70"/>
      <c r="EZ278" s="70"/>
      <c r="FA278" s="70"/>
      <c r="FB278" s="70"/>
      <c r="FC278" s="70"/>
      <c r="FD278" s="70"/>
      <c r="FE278" s="70"/>
      <c r="FF278" s="70"/>
      <c r="FG278" s="70"/>
      <c r="FH278" s="70"/>
      <c r="FI278" s="70"/>
      <c r="FJ278" s="70"/>
      <c r="FK278" s="70"/>
      <c r="FL278" s="70"/>
      <c r="FM278" s="70"/>
      <c r="FN278" s="70"/>
      <c r="FO278" s="70"/>
      <c r="FP278" s="70"/>
      <c r="FQ278" s="70"/>
    </row>
    <row r="279" spans="1:173" ht="63" x14ac:dyDescent="0.25">
      <c r="A279" s="44">
        <f t="shared" ref="A279:A289" si="56">A278+1</f>
        <v>254</v>
      </c>
      <c r="B279" s="34" t="s">
        <v>168</v>
      </c>
      <c r="C279" s="35">
        <f>'[12]одноф. '!$E$32</f>
        <v>913.33111840634604</v>
      </c>
      <c r="D279" s="47">
        <f t="shared" si="54"/>
        <v>182.66622368126923</v>
      </c>
      <c r="E279" s="35">
        <f t="shared" si="55"/>
        <v>1095.9973420876154</v>
      </c>
      <c r="F279" s="66">
        <f t="shared" ref="F279:F289" si="57">F278+1</f>
        <v>10302</v>
      </c>
      <c r="G279" s="37" t="s">
        <v>12</v>
      </c>
      <c r="H279" s="34" t="s">
        <v>13</v>
      </c>
      <c r="I279" s="38">
        <v>2441</v>
      </c>
      <c r="J279" s="34" t="s">
        <v>294</v>
      </c>
      <c r="K279" s="68">
        <v>9910120513</v>
      </c>
      <c r="L279" s="61" t="s">
        <v>214</v>
      </c>
      <c r="M279" s="24">
        <f>E279/'[2]2015'!E260-1</f>
        <v>0.23841433768219211</v>
      </c>
      <c r="N279" s="5" t="b">
        <f>B279='[2]2015'!B260</f>
        <v>0</v>
      </c>
      <c r="P279" s="23">
        <f>E279*100/'[3]2015'!E260</f>
        <v>123.84143376821922</v>
      </c>
    </row>
    <row r="280" spans="1:173" ht="63" x14ac:dyDescent="0.25">
      <c r="A280" s="44">
        <f t="shared" si="56"/>
        <v>255</v>
      </c>
      <c r="B280" s="34" t="s">
        <v>169</v>
      </c>
      <c r="C280" s="35">
        <f>'[12]одноф. в шкафу ПВХ'!$E$33</f>
        <v>1756.669650266055</v>
      </c>
      <c r="D280" s="47">
        <f t="shared" si="54"/>
        <v>351.33393005321102</v>
      </c>
      <c r="E280" s="35">
        <f t="shared" si="55"/>
        <v>2108.0035803192659</v>
      </c>
      <c r="F280" s="66">
        <f t="shared" si="57"/>
        <v>10303</v>
      </c>
      <c r="G280" s="37" t="s">
        <v>12</v>
      </c>
      <c r="H280" s="34" t="s">
        <v>13</v>
      </c>
      <c r="I280" s="38">
        <v>2441</v>
      </c>
      <c r="J280" s="34" t="s">
        <v>294</v>
      </c>
      <c r="K280" s="68">
        <v>9910120514</v>
      </c>
      <c r="L280" s="61" t="s">
        <v>214</v>
      </c>
      <c r="M280" s="24">
        <f>E280/'[2]2015'!E261-1</f>
        <v>0.23854533520073384</v>
      </c>
      <c r="N280" s="5" t="b">
        <f>B280='[2]2015'!B261</f>
        <v>0</v>
      </c>
      <c r="P280" s="23">
        <f>E280*100/'[3]2015'!E261</f>
        <v>123.85453352007339</v>
      </c>
    </row>
    <row r="281" spans="1:173" ht="63" x14ac:dyDescent="0.25">
      <c r="A281" s="44">
        <f t="shared" si="56"/>
        <v>256</v>
      </c>
      <c r="B281" s="34" t="s">
        <v>170</v>
      </c>
      <c r="C281" s="35">
        <f>'[12]одноф. в металл шкафу '!$E$33</f>
        <v>3409.9958989414722</v>
      </c>
      <c r="D281" s="47">
        <f t="shared" si="54"/>
        <v>681.99917978829444</v>
      </c>
      <c r="E281" s="35">
        <f t="shared" si="55"/>
        <v>4091.9950787297666</v>
      </c>
      <c r="F281" s="66">
        <f t="shared" si="57"/>
        <v>10304</v>
      </c>
      <c r="G281" s="37" t="s">
        <v>12</v>
      </c>
      <c r="H281" s="34" t="s">
        <v>13</v>
      </c>
      <c r="I281" s="38">
        <v>2441</v>
      </c>
      <c r="J281" s="34" t="s">
        <v>294</v>
      </c>
      <c r="K281" s="68">
        <v>9910120515</v>
      </c>
      <c r="L281" s="61" t="s">
        <v>214</v>
      </c>
      <c r="M281" s="24">
        <f>E281/'[2]2015'!E262-1</f>
        <v>0.23887199708519558</v>
      </c>
      <c r="N281" s="5" t="b">
        <f>B281='[2]2015'!B262</f>
        <v>0</v>
      </c>
      <c r="P281" s="23">
        <f>E281*100/'[3]2015'!E262</f>
        <v>123.88719970851956</v>
      </c>
    </row>
    <row r="282" spans="1:173" ht="63" x14ac:dyDescent="0.25">
      <c r="A282" s="44">
        <f t="shared" si="56"/>
        <v>257</v>
      </c>
      <c r="B282" s="34" t="s">
        <v>171</v>
      </c>
      <c r="C282" s="35">
        <f>'[12]3-хфаз'!$E$32</f>
        <v>1329.1703215340469</v>
      </c>
      <c r="D282" s="47">
        <f t="shared" si="54"/>
        <v>265.83406430680941</v>
      </c>
      <c r="E282" s="35">
        <f t="shared" si="55"/>
        <v>1595.0043858408562</v>
      </c>
      <c r="F282" s="66">
        <f t="shared" si="57"/>
        <v>10305</v>
      </c>
      <c r="G282" s="37" t="s">
        <v>12</v>
      </c>
      <c r="H282" s="34" t="s">
        <v>13</v>
      </c>
      <c r="I282" s="38">
        <v>2441</v>
      </c>
      <c r="J282" s="34" t="s">
        <v>294</v>
      </c>
      <c r="K282" s="68">
        <v>9910120516</v>
      </c>
      <c r="L282" s="61" t="s">
        <v>214</v>
      </c>
      <c r="M282" s="24">
        <f>E282/'[2]2015'!E263-1</f>
        <v>0.2393151889469054</v>
      </c>
      <c r="N282" s="5" t="b">
        <f>B282='[2]2015'!B263</f>
        <v>0</v>
      </c>
      <c r="P282" s="23">
        <f>E282*100/'[3]2015'!E263</f>
        <v>123.93151889469054</v>
      </c>
    </row>
    <row r="283" spans="1:173" ht="63" x14ac:dyDescent="0.25">
      <c r="A283" s="44">
        <f t="shared" si="56"/>
        <v>258</v>
      </c>
      <c r="B283" s="34" t="s">
        <v>172</v>
      </c>
      <c r="C283" s="35">
        <f>'[12]3-х фаз, в шкафу ПВХ '!$E$33</f>
        <v>2037.497342931036</v>
      </c>
      <c r="D283" s="47">
        <f t="shared" si="54"/>
        <v>407.49946858620723</v>
      </c>
      <c r="E283" s="35">
        <f t="shared" si="55"/>
        <v>2444.9968115172433</v>
      </c>
      <c r="F283" s="66">
        <f t="shared" si="57"/>
        <v>10306</v>
      </c>
      <c r="G283" s="37" t="s">
        <v>12</v>
      </c>
      <c r="H283" s="34" t="s">
        <v>13</v>
      </c>
      <c r="I283" s="38">
        <v>2441</v>
      </c>
      <c r="J283" s="34" t="s">
        <v>294</v>
      </c>
      <c r="K283" s="68">
        <v>9910120517</v>
      </c>
      <c r="L283" s="61" t="s">
        <v>214</v>
      </c>
      <c r="M283" s="24">
        <f>E283/'[2]2015'!E264-1</f>
        <v>0.23859790727915531</v>
      </c>
      <c r="N283" s="5" t="b">
        <f>B283='[2]2015'!B264</f>
        <v>0</v>
      </c>
      <c r="P283" s="23">
        <f>E283*100/'[3]2015'!E264</f>
        <v>123.85979072791554</v>
      </c>
    </row>
    <row r="284" spans="1:173" ht="63" x14ac:dyDescent="0.25">
      <c r="A284" s="44">
        <f t="shared" si="56"/>
        <v>259</v>
      </c>
      <c r="B284" s="34" t="s">
        <v>173</v>
      </c>
      <c r="C284" s="35">
        <f>'[12]3-х фаз, в металл шкафу '!$E$33</f>
        <v>3659.9995890923205</v>
      </c>
      <c r="D284" s="47">
        <f t="shared" si="54"/>
        <v>731.99991781846416</v>
      </c>
      <c r="E284" s="35">
        <f t="shared" si="55"/>
        <v>4391.9995069107845</v>
      </c>
      <c r="F284" s="66">
        <f t="shared" si="57"/>
        <v>10307</v>
      </c>
      <c r="G284" s="37" t="s">
        <v>12</v>
      </c>
      <c r="H284" s="34" t="s">
        <v>13</v>
      </c>
      <c r="I284" s="38">
        <v>2441</v>
      </c>
      <c r="J284" s="34" t="s">
        <v>294</v>
      </c>
      <c r="K284" s="68">
        <v>9910120518</v>
      </c>
      <c r="L284" s="61" t="s">
        <v>214</v>
      </c>
      <c r="M284" s="24">
        <f>E284/'[2]2015'!E265-1</f>
        <v>0.23892826414437907</v>
      </c>
      <c r="N284" s="5" t="b">
        <f>B284='[2]2015'!B265</f>
        <v>0</v>
      </c>
      <c r="P284" s="23">
        <f>E284*100/'[3]2015'!E265</f>
        <v>123.89282641443789</v>
      </c>
    </row>
    <row r="285" spans="1:173" ht="94.5" x14ac:dyDescent="0.25">
      <c r="A285" s="44">
        <f t="shared" si="56"/>
        <v>260</v>
      </c>
      <c r="B285" s="34" t="s">
        <v>174</v>
      </c>
      <c r="C285" s="35">
        <f>'[12]3-хфаз трансф'!$E$32</f>
        <v>3448.3328925118794</v>
      </c>
      <c r="D285" s="47">
        <f t="shared" si="54"/>
        <v>689.66657850237596</v>
      </c>
      <c r="E285" s="35">
        <f t="shared" si="55"/>
        <v>4137.9994710142555</v>
      </c>
      <c r="F285" s="66">
        <f t="shared" si="57"/>
        <v>10308</v>
      </c>
      <c r="G285" s="37" t="s">
        <v>12</v>
      </c>
      <c r="H285" s="34" t="s">
        <v>13</v>
      </c>
      <c r="I285" s="38">
        <v>2441</v>
      </c>
      <c r="J285" s="34" t="s">
        <v>294</v>
      </c>
      <c r="K285" s="68">
        <v>9910120519</v>
      </c>
      <c r="L285" s="61" t="s">
        <v>214</v>
      </c>
      <c r="M285" s="24">
        <f>E285/'[2]2015'!E266-1</f>
        <v>0.23929463444490828</v>
      </c>
      <c r="N285" s="5" t="b">
        <f>B285='[2]2015'!B266</f>
        <v>0</v>
      </c>
      <c r="P285" s="23">
        <f>E285*100/'[3]2015'!E266</f>
        <v>123.92946344449084</v>
      </c>
    </row>
    <row r="286" spans="1:173" ht="78.75" x14ac:dyDescent="0.25">
      <c r="A286" s="44">
        <f t="shared" si="56"/>
        <v>261</v>
      </c>
      <c r="B286" s="34" t="s">
        <v>175</v>
      </c>
      <c r="C286" s="35">
        <f>'[12]3-х фаз трансф в выносн шкафу'!$E$33</f>
        <v>6325.8304138005033</v>
      </c>
      <c r="D286" s="47">
        <f t="shared" si="54"/>
        <v>1265.1660827601008</v>
      </c>
      <c r="E286" s="35">
        <f t="shared" si="55"/>
        <v>7590.9964965606041</v>
      </c>
      <c r="F286" s="66">
        <f t="shared" si="57"/>
        <v>10309</v>
      </c>
      <c r="G286" s="37" t="s">
        <v>12</v>
      </c>
      <c r="H286" s="34" t="s">
        <v>13</v>
      </c>
      <c r="I286" s="38">
        <v>2441</v>
      </c>
      <c r="J286" s="34" t="s">
        <v>294</v>
      </c>
      <c r="K286" s="68">
        <v>9910120520</v>
      </c>
      <c r="L286" s="61" t="s">
        <v>214</v>
      </c>
      <c r="M286" s="24">
        <f>E286/'[2]2015'!E267-1</f>
        <v>0.23914360607127794</v>
      </c>
      <c r="N286" s="5" t="b">
        <f>B286='[2]2015'!B267</f>
        <v>0</v>
      </c>
      <c r="P286" s="23">
        <f>E286*100/'[3]2015'!E267</f>
        <v>123.91436060712778</v>
      </c>
    </row>
    <row r="287" spans="1:173" ht="63" x14ac:dyDescent="0.25">
      <c r="A287" s="44">
        <f t="shared" si="56"/>
        <v>262</v>
      </c>
      <c r="B287" s="34" t="s">
        <v>176</v>
      </c>
      <c r="C287" s="35">
        <f>'[12]заменамонтаж '!$E$32</f>
        <v>465.83035606378166</v>
      </c>
      <c r="D287" s="47">
        <f t="shared" si="54"/>
        <v>93.166071212756336</v>
      </c>
      <c r="E287" s="35">
        <f t="shared" si="55"/>
        <v>558.99642727653804</v>
      </c>
      <c r="F287" s="66">
        <f t="shared" si="57"/>
        <v>10310</v>
      </c>
      <c r="G287" s="37">
        <v>11133</v>
      </c>
      <c r="H287" s="34" t="s">
        <v>13</v>
      </c>
      <c r="I287" s="38">
        <v>2441</v>
      </c>
      <c r="J287" s="34" t="s">
        <v>294</v>
      </c>
      <c r="K287" s="68">
        <v>9910120445</v>
      </c>
      <c r="L287" s="61" t="s">
        <v>214</v>
      </c>
      <c r="M287" s="24">
        <f>E287/'[2]2015'!E268-1</f>
        <v>0.24220277510508281</v>
      </c>
      <c r="N287" s="5" t="b">
        <f>B287='[2]2015'!B268</f>
        <v>0</v>
      </c>
      <c r="P287" s="23">
        <f>E287*100/'[3]2015'!E268</f>
        <v>124.22027751050827</v>
      </c>
    </row>
    <row r="288" spans="1:173" ht="63" x14ac:dyDescent="0.25">
      <c r="A288" s="44">
        <f t="shared" si="56"/>
        <v>263</v>
      </c>
      <c r="B288" s="34" t="s">
        <v>177</v>
      </c>
      <c r="C288" s="35">
        <f>[12]Лист1!$C$13</f>
        <v>2389.1677696503352</v>
      </c>
      <c r="D288" s="47">
        <f t="shared" si="54"/>
        <v>477.83355393006707</v>
      </c>
      <c r="E288" s="35">
        <f>D288+C288</f>
        <v>2867.0013235804022</v>
      </c>
      <c r="F288" s="66">
        <f t="shared" si="57"/>
        <v>10311</v>
      </c>
      <c r="G288" s="37" t="s">
        <v>12</v>
      </c>
      <c r="H288" s="34" t="s">
        <v>13</v>
      </c>
      <c r="I288" s="38">
        <v>2441</v>
      </c>
      <c r="J288" s="34" t="s">
        <v>294</v>
      </c>
      <c r="K288" s="38">
        <v>9910120099</v>
      </c>
      <c r="L288" s="61" t="s">
        <v>214</v>
      </c>
      <c r="M288" s="24">
        <f>E288/'[2]2015'!E269-1</f>
        <v>0.24435821335954966</v>
      </c>
      <c r="N288" s="5" t="b">
        <f>B288='[2]2015'!B269</f>
        <v>0</v>
      </c>
      <c r="P288" s="23">
        <f>E288*100/'[3]2015'!E269</f>
        <v>124.43582133595494</v>
      </c>
    </row>
    <row r="289" spans="1:16" ht="63" x14ac:dyDescent="0.25">
      <c r="A289" s="44">
        <f t="shared" si="56"/>
        <v>264</v>
      </c>
      <c r="B289" s="34" t="s">
        <v>178</v>
      </c>
      <c r="C289" s="35">
        <f>[12]Лист1!$C$14</f>
        <v>3542.4997423490859</v>
      </c>
      <c r="D289" s="47">
        <f t="shared" si="54"/>
        <v>708.49994846981724</v>
      </c>
      <c r="E289" s="35">
        <f>D289+C289</f>
        <v>4250.9996908189032</v>
      </c>
      <c r="F289" s="66">
        <f t="shared" si="57"/>
        <v>10312</v>
      </c>
      <c r="G289" s="37" t="s">
        <v>12</v>
      </c>
      <c r="H289" s="34" t="s">
        <v>13</v>
      </c>
      <c r="I289" s="38">
        <v>2441</v>
      </c>
      <c r="J289" s="34" t="s">
        <v>294</v>
      </c>
      <c r="K289" s="38">
        <v>9910120410</v>
      </c>
      <c r="L289" s="61" t="s">
        <v>214</v>
      </c>
      <c r="M289" s="24">
        <f>E289/'[2]2015'!E270-1</f>
        <v>0.23935851044282952</v>
      </c>
      <c r="N289" s="5" t="b">
        <f>B289='[2]2015'!B270</f>
        <v>0</v>
      </c>
      <c r="P289" s="23">
        <f>E289*100/'[3]2015'!E270</f>
        <v>123.93585104428294</v>
      </c>
    </row>
    <row r="290" spans="1:16" x14ac:dyDescent="0.25">
      <c r="A290" s="94" t="s">
        <v>320</v>
      </c>
      <c r="B290" s="95"/>
      <c r="C290" s="95"/>
      <c r="D290" s="95"/>
      <c r="E290" s="95"/>
      <c r="F290" s="95"/>
      <c r="G290" s="95"/>
      <c r="H290" s="95"/>
      <c r="I290" s="95"/>
      <c r="J290" s="95"/>
      <c r="K290" s="95"/>
      <c r="L290" s="96"/>
      <c r="M290" s="24" t="e">
        <f>E290/'[2]2015'!E271-1</f>
        <v>#DIV/0!</v>
      </c>
      <c r="N290" s="5" t="b">
        <f>B290='[2]2015'!B271</f>
        <v>1</v>
      </c>
      <c r="P290" s="5" t="e">
        <f>E290*100/'[3]2015'!E271</f>
        <v>#DIV/0!</v>
      </c>
    </row>
    <row r="291" spans="1:16" ht="63" x14ac:dyDescent="0.25">
      <c r="A291" s="44">
        <f>A289+1</f>
        <v>265</v>
      </c>
      <c r="B291" s="34" t="s">
        <v>179</v>
      </c>
      <c r="C291" s="35">
        <f>'[13]Сип 4-2(16)'!$E$34</f>
        <v>5145.0025637785066</v>
      </c>
      <c r="D291" s="47">
        <f t="shared" ref="D291:D310" si="58">C291*0.2</f>
        <v>1029.0005127557013</v>
      </c>
      <c r="E291" s="35">
        <f>C291+D291</f>
        <v>6174.003076534208</v>
      </c>
      <c r="F291" s="66">
        <f>F289+1</f>
        <v>10313</v>
      </c>
      <c r="G291" s="37" t="s">
        <v>12</v>
      </c>
      <c r="H291" s="34" t="s">
        <v>13</v>
      </c>
      <c r="I291" s="38">
        <v>2441</v>
      </c>
      <c r="J291" s="34" t="s">
        <v>294</v>
      </c>
      <c r="K291" s="62">
        <v>9910120521</v>
      </c>
      <c r="L291" s="61" t="s">
        <v>214</v>
      </c>
      <c r="M291" s="24">
        <f>E291/'[2]2015'!E272-1</f>
        <v>0.23901357985624982</v>
      </c>
      <c r="N291" s="5" t="b">
        <f>B291='[2]2015'!B272</f>
        <v>0</v>
      </c>
      <c r="P291" s="23">
        <f>E291*100/'[3]2015'!E272</f>
        <v>123.90135798562498</v>
      </c>
    </row>
    <row r="292" spans="1:16" ht="63" x14ac:dyDescent="0.25">
      <c r="A292" s="44">
        <f>A291+1</f>
        <v>266</v>
      </c>
      <c r="B292" s="34" t="s">
        <v>180</v>
      </c>
      <c r="C292" s="35">
        <f>'[13]Сип 4-4(16)'!$E$34</f>
        <v>6937.5002485745517</v>
      </c>
      <c r="D292" s="47">
        <f t="shared" si="58"/>
        <v>1387.5000497149103</v>
      </c>
      <c r="E292" s="35">
        <f t="shared" ref="E292:E310" si="59">C292+D292</f>
        <v>8325.0002982894621</v>
      </c>
      <c r="F292" s="66">
        <f>F291+1</f>
        <v>10314</v>
      </c>
      <c r="G292" s="38" t="s">
        <v>12</v>
      </c>
      <c r="H292" s="34" t="s">
        <v>13</v>
      </c>
      <c r="I292" s="38">
        <v>2441</v>
      </c>
      <c r="J292" s="34" t="s">
        <v>294</v>
      </c>
      <c r="K292" s="62">
        <v>9910120522</v>
      </c>
      <c r="L292" s="61" t="s">
        <v>214</v>
      </c>
      <c r="M292" s="24">
        <f>E292/'[2]2015'!E273-1</f>
        <v>0.23939202904669798</v>
      </c>
      <c r="N292" s="5" t="b">
        <f>B292='[2]2015'!B273</f>
        <v>0</v>
      </c>
      <c r="P292" s="23">
        <f>E292*100/'[3]2015'!E273</f>
        <v>123.93920290466978</v>
      </c>
    </row>
    <row r="293" spans="1:16" ht="87.75" customHeight="1" x14ac:dyDescent="0.25">
      <c r="A293" s="44">
        <f t="shared" ref="A293:A310" si="60">A292+1</f>
        <v>267</v>
      </c>
      <c r="B293" s="34" t="s">
        <v>181</v>
      </c>
      <c r="C293" s="35">
        <f>'[14] перечень '!$C$2</f>
        <v>5426.6702850656393</v>
      </c>
      <c r="D293" s="47">
        <f t="shared" si="58"/>
        <v>1085.3340570131279</v>
      </c>
      <c r="E293" s="35">
        <f t="shared" si="59"/>
        <v>6512.004342078767</v>
      </c>
      <c r="F293" s="66">
        <f t="shared" ref="F293:F310" si="61">F292+1</f>
        <v>10315</v>
      </c>
      <c r="G293" s="37" t="s">
        <v>12</v>
      </c>
      <c r="H293" s="34" t="s">
        <v>13</v>
      </c>
      <c r="I293" s="38">
        <v>2441</v>
      </c>
      <c r="J293" s="34" t="s">
        <v>294</v>
      </c>
      <c r="K293" s="62">
        <v>9910120435</v>
      </c>
      <c r="L293" s="61" t="s">
        <v>214</v>
      </c>
      <c r="M293" s="24">
        <f>E293/'[2]2015'!E274-1</f>
        <v>0.23943744615126872</v>
      </c>
      <c r="N293" s="5" t="b">
        <f>B293='[2]2015'!B274</f>
        <v>0</v>
      </c>
      <c r="P293" s="23">
        <f>E293*100/'[3]2015'!E274</f>
        <v>123.94374461512687</v>
      </c>
    </row>
    <row r="294" spans="1:16" ht="63" x14ac:dyDescent="0.25">
      <c r="A294" s="44">
        <f t="shared" si="60"/>
        <v>268</v>
      </c>
      <c r="B294" s="34" t="s">
        <v>182</v>
      </c>
      <c r="C294" s="35">
        <f>'[14] перечень '!$C$3</f>
        <v>5570.8312858799563</v>
      </c>
      <c r="D294" s="47">
        <f t="shared" si="58"/>
        <v>1114.1662571759914</v>
      </c>
      <c r="E294" s="35">
        <f t="shared" si="59"/>
        <v>6684.997543055948</v>
      </c>
      <c r="F294" s="66">
        <f t="shared" si="61"/>
        <v>10316</v>
      </c>
      <c r="G294" s="38" t="s">
        <v>12</v>
      </c>
      <c r="H294" s="34" t="s">
        <v>13</v>
      </c>
      <c r="I294" s="38">
        <v>2441</v>
      </c>
      <c r="J294" s="34" t="s">
        <v>294</v>
      </c>
      <c r="K294" s="62">
        <v>9910120435</v>
      </c>
      <c r="L294" s="61" t="s">
        <v>214</v>
      </c>
      <c r="M294" s="24">
        <f>E294/'[2]2015'!E275-1</f>
        <v>0.23933955191990108</v>
      </c>
      <c r="N294" s="5" t="b">
        <f>B294='[2]2015'!B275</f>
        <v>0</v>
      </c>
      <c r="P294" s="23">
        <f>E294*100/'[3]2015'!E275</f>
        <v>123.93395519199012</v>
      </c>
    </row>
    <row r="295" spans="1:16" ht="63" x14ac:dyDescent="0.25">
      <c r="A295" s="44">
        <f t="shared" si="60"/>
        <v>269</v>
      </c>
      <c r="B295" s="34" t="s">
        <v>183</v>
      </c>
      <c r="C295" s="35">
        <f>'[14] перечень '!$C$4</f>
        <v>5715.0032019485088</v>
      </c>
      <c r="D295" s="47">
        <f t="shared" si="58"/>
        <v>1143.0006403897019</v>
      </c>
      <c r="E295" s="35">
        <f t="shared" si="59"/>
        <v>6858.0038423382102</v>
      </c>
      <c r="F295" s="66">
        <f t="shared" si="61"/>
        <v>10317</v>
      </c>
      <c r="G295" s="37" t="s">
        <v>12</v>
      </c>
      <c r="H295" s="34" t="s">
        <v>13</v>
      </c>
      <c r="I295" s="38">
        <v>2441</v>
      </c>
      <c r="J295" s="34" t="s">
        <v>294</v>
      </c>
      <c r="K295" s="62">
        <v>9910120435</v>
      </c>
      <c r="L295" s="61" t="s">
        <v>214</v>
      </c>
      <c r="M295" s="24">
        <f>E295/'[2]2015'!E276-1</f>
        <v>0.23902508443328108</v>
      </c>
      <c r="N295" s="5" t="b">
        <f>B295='[2]2015'!B276</f>
        <v>0</v>
      </c>
      <c r="P295" s="23">
        <f>E295*100/'[3]2015'!E276</f>
        <v>123.9025084433281</v>
      </c>
    </row>
    <row r="296" spans="1:16" ht="63" x14ac:dyDescent="0.25">
      <c r="A296" s="44">
        <f t="shared" si="60"/>
        <v>270</v>
      </c>
      <c r="B296" s="34" t="s">
        <v>184</v>
      </c>
      <c r="C296" s="35">
        <f>'[14] перечень '!$C$5</f>
        <v>5862.5025756441783</v>
      </c>
      <c r="D296" s="47">
        <f t="shared" si="58"/>
        <v>1172.5005151288358</v>
      </c>
      <c r="E296" s="35">
        <f t="shared" si="59"/>
        <v>7035.0030907730143</v>
      </c>
      <c r="F296" s="66">
        <f t="shared" si="61"/>
        <v>10318</v>
      </c>
      <c r="G296" s="38" t="s">
        <v>12</v>
      </c>
      <c r="H296" s="34" t="s">
        <v>13</v>
      </c>
      <c r="I296" s="38">
        <v>2441</v>
      </c>
      <c r="J296" s="34" t="s">
        <v>294</v>
      </c>
      <c r="K296" s="62">
        <v>9910120435</v>
      </c>
      <c r="L296" s="61" t="s">
        <v>214</v>
      </c>
      <c r="M296" s="24">
        <f>E296/'[2]2015'!E277-1</f>
        <v>0.23964812172211691</v>
      </c>
      <c r="N296" s="5" t="b">
        <f>B296='[2]2015'!B277</f>
        <v>0</v>
      </c>
      <c r="P296" s="23">
        <f>E296*100/'[3]2015'!E277</f>
        <v>123.96481217221168</v>
      </c>
    </row>
    <row r="297" spans="1:16" ht="63" x14ac:dyDescent="0.25">
      <c r="A297" s="44">
        <f t="shared" si="60"/>
        <v>271</v>
      </c>
      <c r="B297" s="34" t="s">
        <v>185</v>
      </c>
      <c r="C297" s="35">
        <f>'[14] перечень '!$C$6</f>
        <v>6004.9967668730051</v>
      </c>
      <c r="D297" s="47">
        <f t="shared" si="58"/>
        <v>1200.999353374601</v>
      </c>
      <c r="E297" s="35">
        <f t="shared" si="59"/>
        <v>7205.9961202476061</v>
      </c>
      <c r="F297" s="66">
        <f t="shared" si="61"/>
        <v>10319</v>
      </c>
      <c r="G297" s="37" t="s">
        <v>12</v>
      </c>
      <c r="H297" s="34" t="s">
        <v>13</v>
      </c>
      <c r="I297" s="38">
        <v>2441</v>
      </c>
      <c r="J297" s="34" t="s">
        <v>294</v>
      </c>
      <c r="K297" s="62">
        <v>9910120435</v>
      </c>
      <c r="L297" s="61" t="s">
        <v>214</v>
      </c>
      <c r="M297" s="24">
        <f>E297/'[2]2015'!E278-1</f>
        <v>0.23899520636994609</v>
      </c>
      <c r="N297" s="5" t="b">
        <f>B297='[2]2015'!B278</f>
        <v>0</v>
      </c>
      <c r="P297" s="23">
        <f>E297*100/'[3]2015'!E278</f>
        <v>123.89952063699459</v>
      </c>
    </row>
    <row r="298" spans="1:16" ht="63" x14ac:dyDescent="0.25">
      <c r="A298" s="44">
        <f t="shared" si="60"/>
        <v>272</v>
      </c>
      <c r="B298" s="34" t="s">
        <v>186</v>
      </c>
      <c r="C298" s="35">
        <f>'[14] перечень '!$C$7</f>
        <v>7378.3341933042184</v>
      </c>
      <c r="D298" s="47">
        <f t="shared" si="58"/>
        <v>1475.6668386608437</v>
      </c>
      <c r="E298" s="35">
        <f t="shared" si="59"/>
        <v>8854.0010319650628</v>
      </c>
      <c r="F298" s="66">
        <f t="shared" si="61"/>
        <v>10320</v>
      </c>
      <c r="G298" s="38" t="s">
        <v>12</v>
      </c>
      <c r="H298" s="34" t="s">
        <v>13</v>
      </c>
      <c r="I298" s="38">
        <v>2441</v>
      </c>
      <c r="J298" s="34" t="s">
        <v>294</v>
      </c>
      <c r="K298" s="62">
        <v>9910120436</v>
      </c>
      <c r="L298" s="61" t="s">
        <v>214</v>
      </c>
      <c r="M298" s="24">
        <f>E298/'[2]2015'!E279-1</f>
        <v>0.23901497788483939</v>
      </c>
      <c r="N298" s="5" t="b">
        <f>B298='[2]2015'!B279</f>
        <v>0</v>
      </c>
      <c r="P298" s="23">
        <f>E298*100/'[3]2015'!E279</f>
        <v>123.90149778848395</v>
      </c>
    </row>
    <row r="299" spans="1:16" ht="63" x14ac:dyDescent="0.25">
      <c r="A299" s="44">
        <f t="shared" si="60"/>
        <v>273</v>
      </c>
      <c r="B299" s="34" t="s">
        <v>187</v>
      </c>
      <c r="C299" s="35">
        <f>'[14] перечень '!$C$8</f>
        <v>7637.5006923168967</v>
      </c>
      <c r="D299" s="47">
        <f t="shared" si="58"/>
        <v>1527.5001384633795</v>
      </c>
      <c r="E299" s="35">
        <f t="shared" si="59"/>
        <v>9165.0008307802764</v>
      </c>
      <c r="F299" s="66">
        <f t="shared" si="61"/>
        <v>10321</v>
      </c>
      <c r="G299" s="37" t="s">
        <v>12</v>
      </c>
      <c r="H299" s="34" t="s">
        <v>13</v>
      </c>
      <c r="I299" s="38">
        <v>2441</v>
      </c>
      <c r="J299" s="34" t="s">
        <v>294</v>
      </c>
      <c r="K299" s="62">
        <v>9910120436</v>
      </c>
      <c r="L299" s="61" t="s">
        <v>214</v>
      </c>
      <c r="M299" s="24">
        <f>E299/'[2]2015'!E280-1</f>
        <v>0.23935102512241757</v>
      </c>
      <c r="N299" s="5" t="b">
        <f>B299='[2]2015'!B280</f>
        <v>0</v>
      </c>
      <c r="P299" s="23">
        <f>E299*100/'[3]2015'!E280</f>
        <v>123.93510251224176</v>
      </c>
    </row>
    <row r="300" spans="1:16" ht="63" x14ac:dyDescent="0.25">
      <c r="A300" s="44">
        <f t="shared" si="60"/>
        <v>274</v>
      </c>
      <c r="B300" s="34" t="s">
        <v>188</v>
      </c>
      <c r="C300" s="35">
        <f>'[14] перечень '!$C$9</f>
        <v>7887.4991294160964</v>
      </c>
      <c r="D300" s="47">
        <f t="shared" si="58"/>
        <v>1577.4998258832193</v>
      </c>
      <c r="E300" s="35">
        <f t="shared" si="59"/>
        <v>9464.9989552993156</v>
      </c>
      <c r="F300" s="66">
        <f t="shared" si="61"/>
        <v>10322</v>
      </c>
      <c r="G300" s="38" t="s">
        <v>12</v>
      </c>
      <c r="H300" s="34" t="s">
        <v>13</v>
      </c>
      <c r="I300" s="38">
        <v>2441</v>
      </c>
      <c r="J300" s="34" t="s">
        <v>294</v>
      </c>
      <c r="K300" s="62">
        <v>9910120436</v>
      </c>
      <c r="L300" s="61" t="s">
        <v>214</v>
      </c>
      <c r="M300" s="24">
        <f>E300/'[2]2015'!E281-1</f>
        <v>0.23806395752770659</v>
      </c>
      <c r="N300" s="5" t="b">
        <f>B300='[2]2015'!B281</f>
        <v>0</v>
      </c>
      <c r="P300" s="23">
        <f>E300*100/'[3]2015'!E281</f>
        <v>123.80639575277065</v>
      </c>
    </row>
    <row r="301" spans="1:16" ht="63" x14ac:dyDescent="0.25">
      <c r="A301" s="44">
        <f t="shared" si="60"/>
        <v>275</v>
      </c>
      <c r="B301" s="34" t="s">
        <v>189</v>
      </c>
      <c r="C301" s="35">
        <f>'[14] перечень '!$C$10</f>
        <v>8150.8307669635587</v>
      </c>
      <c r="D301" s="47">
        <f t="shared" si="58"/>
        <v>1630.1661533927117</v>
      </c>
      <c r="E301" s="35">
        <f t="shared" si="59"/>
        <v>9780.9969203562705</v>
      </c>
      <c r="F301" s="66">
        <f t="shared" si="61"/>
        <v>10323</v>
      </c>
      <c r="G301" s="37" t="s">
        <v>12</v>
      </c>
      <c r="H301" s="34" t="s">
        <v>13</v>
      </c>
      <c r="I301" s="38">
        <v>2441</v>
      </c>
      <c r="J301" s="34" t="s">
        <v>294</v>
      </c>
      <c r="K301" s="62">
        <v>9910120436</v>
      </c>
      <c r="L301" s="61" t="s">
        <v>214</v>
      </c>
      <c r="M301" s="24">
        <f>E301/'[2]2015'!E282-1</f>
        <v>0.23904192049104012</v>
      </c>
      <c r="N301" s="5" t="b">
        <f>B301='[2]2015'!B282</f>
        <v>0</v>
      </c>
      <c r="P301" s="23">
        <f>E301*100/'[3]2015'!E282</f>
        <v>123.90419204910401</v>
      </c>
    </row>
    <row r="302" spans="1:16" ht="63" x14ac:dyDescent="0.25">
      <c r="A302" s="44">
        <f t="shared" si="60"/>
        <v>276</v>
      </c>
      <c r="B302" s="34" t="s">
        <v>190</v>
      </c>
      <c r="C302" s="35">
        <f>'[14] перечень '!$C$11</f>
        <v>8407.4973197652616</v>
      </c>
      <c r="D302" s="47">
        <f t="shared" si="58"/>
        <v>1681.4994639530523</v>
      </c>
      <c r="E302" s="35">
        <f t="shared" si="59"/>
        <v>10088.996783718314</v>
      </c>
      <c r="F302" s="66">
        <f t="shared" si="61"/>
        <v>10324</v>
      </c>
      <c r="G302" s="38" t="s">
        <v>12</v>
      </c>
      <c r="H302" s="34" t="s">
        <v>13</v>
      </c>
      <c r="I302" s="38">
        <v>2441</v>
      </c>
      <c r="J302" s="34" t="s">
        <v>294</v>
      </c>
      <c r="K302" s="62">
        <v>9910120436</v>
      </c>
      <c r="L302" s="61" t="s">
        <v>214</v>
      </c>
      <c r="M302" s="24">
        <f>E302/'[2]2015'!E283-1</f>
        <v>0.23897786856420411</v>
      </c>
      <c r="N302" s="5" t="b">
        <f>B302='[2]2015'!B283</f>
        <v>0</v>
      </c>
      <c r="P302" s="23">
        <f>E302*100/'[3]2015'!E283</f>
        <v>123.89778685642041</v>
      </c>
    </row>
    <row r="303" spans="1:16" ht="63" x14ac:dyDescent="0.25">
      <c r="A303" s="44">
        <f t="shared" si="60"/>
        <v>277</v>
      </c>
      <c r="B303" s="34" t="s">
        <v>191</v>
      </c>
      <c r="C303" s="35">
        <f>[13]одноф.!$E$33</f>
        <v>1497.5037939718636</v>
      </c>
      <c r="D303" s="47">
        <f t="shared" si="58"/>
        <v>299.50075879437276</v>
      </c>
      <c r="E303" s="35">
        <f t="shared" si="59"/>
        <v>1797.0045527662364</v>
      </c>
      <c r="F303" s="66">
        <f t="shared" si="61"/>
        <v>10325</v>
      </c>
      <c r="G303" s="37" t="s">
        <v>12</v>
      </c>
      <c r="H303" s="34" t="s">
        <v>13</v>
      </c>
      <c r="I303" s="38">
        <v>2441</v>
      </c>
      <c r="J303" s="34" t="s">
        <v>294</v>
      </c>
      <c r="K303" s="62">
        <v>9910120523</v>
      </c>
      <c r="L303" s="61" t="s">
        <v>214</v>
      </c>
      <c r="M303" s="24">
        <f>E303/'[2]2015'!E284-1</f>
        <v>0.23931715364725648</v>
      </c>
      <c r="N303" s="5" t="b">
        <f>B303='[2]2015'!B284</f>
        <v>0</v>
      </c>
      <c r="P303" s="23">
        <f>E303*100/'[3]2015'!E284</f>
        <v>123.93171536472563</v>
      </c>
    </row>
    <row r="304" spans="1:16" ht="63" x14ac:dyDescent="0.25">
      <c r="A304" s="44">
        <f t="shared" si="60"/>
        <v>278</v>
      </c>
      <c r="B304" s="34" t="s">
        <v>192</v>
      </c>
      <c r="C304" s="35">
        <f>'[13]одноф. в шкафу ПВХ'!$E$34</f>
        <v>2826.6653405790066</v>
      </c>
      <c r="D304" s="47">
        <f t="shared" si="58"/>
        <v>565.33306811580132</v>
      </c>
      <c r="E304" s="35">
        <f t="shared" si="59"/>
        <v>3391.9984086948079</v>
      </c>
      <c r="F304" s="66">
        <f t="shared" si="61"/>
        <v>10326</v>
      </c>
      <c r="G304" s="38" t="s">
        <v>12</v>
      </c>
      <c r="H304" s="34" t="s">
        <v>13</v>
      </c>
      <c r="I304" s="38">
        <v>2441</v>
      </c>
      <c r="J304" s="34" t="s">
        <v>294</v>
      </c>
      <c r="K304" s="62">
        <v>9910120524</v>
      </c>
      <c r="L304" s="61" t="s">
        <v>214</v>
      </c>
      <c r="M304" s="24">
        <f>E304/'[2]2015'!E285-1</f>
        <v>0.2393146156052488</v>
      </c>
      <c r="N304" s="5" t="b">
        <f>B304='[2]2015'!B285</f>
        <v>0</v>
      </c>
      <c r="P304" s="23">
        <f>E304*100/'[3]2015'!E285</f>
        <v>123.93146156052489</v>
      </c>
    </row>
    <row r="305" spans="1:16" ht="63" x14ac:dyDescent="0.25">
      <c r="A305" s="44">
        <f t="shared" si="60"/>
        <v>279</v>
      </c>
      <c r="B305" s="34" t="s">
        <v>193</v>
      </c>
      <c r="C305" s="35">
        <f>'[13]одноф. в металл шкафу '!$E$34</f>
        <v>5224.9985792184643</v>
      </c>
      <c r="D305" s="47">
        <f t="shared" si="58"/>
        <v>1044.9997158436929</v>
      </c>
      <c r="E305" s="35">
        <f t="shared" si="59"/>
        <v>6269.998295062157</v>
      </c>
      <c r="F305" s="66">
        <f t="shared" si="61"/>
        <v>10327</v>
      </c>
      <c r="G305" s="37" t="s">
        <v>12</v>
      </c>
      <c r="H305" s="34" t="s">
        <v>13</v>
      </c>
      <c r="I305" s="38">
        <v>2441</v>
      </c>
      <c r="J305" s="34" t="s">
        <v>294</v>
      </c>
      <c r="K305" s="62">
        <v>9910120525</v>
      </c>
      <c r="L305" s="61" t="s">
        <v>214</v>
      </c>
      <c r="M305" s="24">
        <f>E305/'[2]2015'!E286-1</f>
        <v>0.23912997248753087</v>
      </c>
      <c r="N305" s="5" t="b">
        <f>B305='[2]2015'!B286</f>
        <v>0</v>
      </c>
      <c r="P305" s="23">
        <f>E305*100/'[3]2015'!E286</f>
        <v>123.9129972487531</v>
      </c>
    </row>
    <row r="306" spans="1:16" ht="63" x14ac:dyDescent="0.25">
      <c r="A306" s="44">
        <f t="shared" si="60"/>
        <v>280</v>
      </c>
      <c r="B306" s="34" t="s">
        <v>194</v>
      </c>
      <c r="C306" s="35">
        <f>'[13]3-хфаз'!$E$33</f>
        <v>3604.9972480578108</v>
      </c>
      <c r="D306" s="47">
        <f t="shared" si="58"/>
        <v>720.99944961156223</v>
      </c>
      <c r="E306" s="35">
        <f t="shared" si="59"/>
        <v>4325.9966976693731</v>
      </c>
      <c r="F306" s="66">
        <f t="shared" si="61"/>
        <v>10328</v>
      </c>
      <c r="G306" s="38" t="s">
        <v>12</v>
      </c>
      <c r="H306" s="34" t="s">
        <v>13</v>
      </c>
      <c r="I306" s="38">
        <v>2441</v>
      </c>
      <c r="J306" s="34" t="s">
        <v>294</v>
      </c>
      <c r="K306" s="62">
        <v>9910120526</v>
      </c>
      <c r="L306" s="61" t="s">
        <v>214</v>
      </c>
      <c r="M306" s="24">
        <f>E306/'[2]2015'!E287-1</f>
        <v>0.2391863457952188</v>
      </c>
      <c r="N306" s="5" t="b">
        <f>B306='[2]2015'!B287</f>
        <v>0</v>
      </c>
      <c r="P306" s="23">
        <f>E306*100/'[3]2015'!E287</f>
        <v>123.91863457952188</v>
      </c>
    </row>
    <row r="307" spans="1:16" ht="63" x14ac:dyDescent="0.25">
      <c r="A307" s="44">
        <f t="shared" si="60"/>
        <v>281</v>
      </c>
      <c r="B307" s="34" t="s">
        <v>195</v>
      </c>
      <c r="C307" s="35">
        <f>'[13]3-х фаз, в шкафу ПВХ '!$E$34</f>
        <v>5980.8320615362554</v>
      </c>
      <c r="D307" s="47">
        <f t="shared" si="58"/>
        <v>1196.1664123072512</v>
      </c>
      <c r="E307" s="35">
        <f t="shared" si="59"/>
        <v>7176.9984738435069</v>
      </c>
      <c r="F307" s="66">
        <f t="shared" si="61"/>
        <v>10329</v>
      </c>
      <c r="G307" s="37" t="s">
        <v>12</v>
      </c>
      <c r="H307" s="34" t="s">
        <v>13</v>
      </c>
      <c r="I307" s="38">
        <v>2441</v>
      </c>
      <c r="J307" s="34" t="s">
        <v>294</v>
      </c>
      <c r="K307" s="62">
        <v>9910120527</v>
      </c>
      <c r="L307" s="61" t="s">
        <v>214</v>
      </c>
      <c r="M307" s="24">
        <f>E307/'[2]2015'!E288-1</f>
        <v>0.23933654602016463</v>
      </c>
      <c r="N307" s="5" t="b">
        <f>B307='[2]2015'!B288</f>
        <v>0</v>
      </c>
      <c r="P307" s="23">
        <f>E307*100/'[3]2015'!E288</f>
        <v>123.93365460201647</v>
      </c>
    </row>
    <row r="308" spans="1:16" ht="63" x14ac:dyDescent="0.25">
      <c r="A308" s="44">
        <f t="shared" si="60"/>
        <v>282</v>
      </c>
      <c r="B308" s="34" t="s">
        <v>196</v>
      </c>
      <c r="C308" s="35">
        <f>'[13]3-х фаз, в металл шкафу '!$E$34</f>
        <v>9266.6653085775215</v>
      </c>
      <c r="D308" s="47">
        <f t="shared" si="58"/>
        <v>1853.3330617155043</v>
      </c>
      <c r="E308" s="35">
        <f t="shared" si="59"/>
        <v>11119.998370293026</v>
      </c>
      <c r="F308" s="66">
        <f t="shared" si="61"/>
        <v>10330</v>
      </c>
      <c r="G308" s="38" t="s">
        <v>12</v>
      </c>
      <c r="H308" s="34" t="s">
        <v>13</v>
      </c>
      <c r="I308" s="38">
        <v>2441</v>
      </c>
      <c r="J308" s="34" t="s">
        <v>294</v>
      </c>
      <c r="K308" s="62">
        <v>9910120528</v>
      </c>
      <c r="L308" s="61" t="s">
        <v>214</v>
      </c>
      <c r="M308" s="24">
        <f>E308/'[2]2015'!E289-1</f>
        <v>0.23954994952207809</v>
      </c>
      <c r="N308" s="5" t="b">
        <f>B308='[2]2015'!B289</f>
        <v>0</v>
      </c>
      <c r="P308" s="23">
        <f>E308*100/'[3]2015'!E289</f>
        <v>123.9549949522078</v>
      </c>
    </row>
    <row r="309" spans="1:16" ht="78.75" x14ac:dyDescent="0.25">
      <c r="A309" s="44">
        <f t="shared" si="60"/>
        <v>283</v>
      </c>
      <c r="B309" s="34" t="s">
        <v>197</v>
      </c>
      <c r="C309" s="35">
        <f>'[13]3-хфаз трансф'!$E$33</f>
        <v>7190.003568703095</v>
      </c>
      <c r="D309" s="47">
        <f t="shared" si="58"/>
        <v>1438.0007137406192</v>
      </c>
      <c r="E309" s="35">
        <f t="shared" si="59"/>
        <v>8628.0042824437151</v>
      </c>
      <c r="F309" s="66">
        <f t="shared" si="61"/>
        <v>10331</v>
      </c>
      <c r="G309" s="37" t="s">
        <v>12</v>
      </c>
      <c r="H309" s="34" t="s">
        <v>13</v>
      </c>
      <c r="I309" s="38">
        <v>2441</v>
      </c>
      <c r="J309" s="34" t="s">
        <v>294</v>
      </c>
      <c r="K309" s="62">
        <v>9910120529</v>
      </c>
      <c r="L309" s="61" t="s">
        <v>214</v>
      </c>
      <c r="M309" s="24">
        <f>E309/'[2]2015'!E290-1</f>
        <v>0.23929990104989662</v>
      </c>
      <c r="N309" s="5" t="b">
        <f>B309='[2]2015'!B290</f>
        <v>0</v>
      </c>
      <c r="P309" s="23">
        <f>E309*100/'[3]2015'!E290</f>
        <v>123.92999010498967</v>
      </c>
    </row>
    <row r="310" spans="1:16" ht="63" x14ac:dyDescent="0.25">
      <c r="A310" s="44">
        <f t="shared" si="60"/>
        <v>284</v>
      </c>
      <c r="B310" s="34" t="s">
        <v>198</v>
      </c>
      <c r="C310" s="35">
        <f>'[13]3-х фаз трансф в выносн шкафу'!$E$34</f>
        <v>19623.334512212674</v>
      </c>
      <c r="D310" s="47">
        <f t="shared" si="58"/>
        <v>3924.666902442535</v>
      </c>
      <c r="E310" s="35">
        <f t="shared" si="59"/>
        <v>23548.001414655209</v>
      </c>
      <c r="F310" s="66">
        <f t="shared" si="61"/>
        <v>10332</v>
      </c>
      <c r="G310" s="38" t="s">
        <v>12</v>
      </c>
      <c r="H310" s="68" t="s">
        <v>13</v>
      </c>
      <c r="I310" s="38">
        <v>2441</v>
      </c>
      <c r="J310" s="34" t="s">
        <v>294</v>
      </c>
      <c r="K310" s="62">
        <v>9910120530</v>
      </c>
      <c r="L310" s="61" t="s">
        <v>214</v>
      </c>
      <c r="M310" s="24">
        <f>E310/'[2]2015'!E291-1</f>
        <v>0.2393685176560949</v>
      </c>
      <c r="N310" s="5" t="b">
        <f>B310='[2]2015'!B291</f>
        <v>0</v>
      </c>
      <c r="P310" s="23">
        <f>E310*100/'[3]2015'!E291</f>
        <v>123.93685176560949</v>
      </c>
    </row>
    <row r="311" spans="1:16" x14ac:dyDescent="0.25">
      <c r="A311" s="94" t="s">
        <v>319</v>
      </c>
      <c r="B311" s="95"/>
      <c r="C311" s="95"/>
      <c r="D311" s="95"/>
      <c r="E311" s="95"/>
      <c r="F311" s="95"/>
      <c r="G311" s="95"/>
      <c r="H311" s="95"/>
      <c r="I311" s="95"/>
      <c r="J311" s="95"/>
      <c r="K311" s="95"/>
      <c r="L311" s="96"/>
      <c r="M311" s="24" t="e">
        <f>E311/'[2]2015'!E292-1</f>
        <v>#DIV/0!</v>
      </c>
      <c r="N311" s="5" t="b">
        <f>B311='[2]2015'!B292</f>
        <v>1</v>
      </c>
      <c r="P311" s="5" t="e">
        <f>E311*100/'[3]2015'!E292</f>
        <v>#DIV/0!</v>
      </c>
    </row>
    <row r="312" spans="1:16" ht="63" x14ac:dyDescent="0.25">
      <c r="A312" s="44">
        <f>A310+1</f>
        <v>285</v>
      </c>
      <c r="B312" s="34" t="s">
        <v>199</v>
      </c>
      <c r="C312" s="35">
        <f>'[15]Сип 4-2(16)'!$E$33</f>
        <v>2444.165041376169</v>
      </c>
      <c r="D312" s="47">
        <f t="shared" ref="D312:D321" si="62">C312*0.2</f>
        <v>488.83300827523385</v>
      </c>
      <c r="E312" s="35">
        <f>C312+D312</f>
        <v>2932.9980496514027</v>
      </c>
      <c r="F312" s="66" t="s">
        <v>328</v>
      </c>
      <c r="G312" s="37" t="s">
        <v>12</v>
      </c>
      <c r="H312" s="34" t="s">
        <v>13</v>
      </c>
      <c r="I312" s="38">
        <v>2441</v>
      </c>
      <c r="J312" s="34" t="s">
        <v>294</v>
      </c>
      <c r="K312" s="68">
        <v>9910120531</v>
      </c>
      <c r="L312" s="61" t="s">
        <v>214</v>
      </c>
      <c r="M312" s="24">
        <f>E312/'[2]2015'!E293-1</f>
        <v>0.2391221311336289</v>
      </c>
      <c r="N312" s="5" t="b">
        <f>B312='[2]2015'!B293</f>
        <v>0</v>
      </c>
      <c r="P312" s="23">
        <f>E312*100/'[3]2015'!E293</f>
        <v>123.91221311336287</v>
      </c>
    </row>
    <row r="313" spans="1:16" ht="63" x14ac:dyDescent="0.25">
      <c r="A313" s="44">
        <f>A312+1</f>
        <v>286</v>
      </c>
      <c r="B313" s="34" t="s">
        <v>200</v>
      </c>
      <c r="C313" s="35">
        <f>'[15]Сип 4-4(16)'!$E$33</f>
        <v>2840.0000159347464</v>
      </c>
      <c r="D313" s="47">
        <f t="shared" si="62"/>
        <v>568.00000318694936</v>
      </c>
      <c r="E313" s="35">
        <f t="shared" ref="E313:E321" si="63">C313+D313</f>
        <v>3408.0000191216959</v>
      </c>
      <c r="F313" s="66" t="s">
        <v>329</v>
      </c>
      <c r="G313" s="37" t="s">
        <v>12</v>
      </c>
      <c r="H313" s="34" t="s">
        <v>13</v>
      </c>
      <c r="I313" s="38">
        <v>2441</v>
      </c>
      <c r="J313" s="34" t="s">
        <v>294</v>
      </c>
      <c r="K313" s="68">
        <v>9910120532</v>
      </c>
      <c r="L313" s="61" t="s">
        <v>214</v>
      </c>
      <c r="M313" s="24">
        <f>E313/'[2]2015'!E294-1</f>
        <v>0.23837158915570522</v>
      </c>
      <c r="N313" s="5" t="b">
        <f>B313='[2]2015'!B294</f>
        <v>0</v>
      </c>
      <c r="P313" s="23">
        <f>E313*100/'[3]2015'!E294</f>
        <v>123.83715891557051</v>
      </c>
    </row>
    <row r="314" spans="1:16" ht="63" x14ac:dyDescent="0.25">
      <c r="A314" s="44">
        <f t="shared" ref="A314:A321" si="64">A313+1</f>
        <v>287</v>
      </c>
      <c r="B314" s="34" t="s">
        <v>201</v>
      </c>
      <c r="C314" s="35">
        <f>'[15]одноф. '!$E$31</f>
        <v>601.66989139190355</v>
      </c>
      <c r="D314" s="47">
        <f t="shared" si="62"/>
        <v>120.33397827838071</v>
      </c>
      <c r="E314" s="35">
        <f t="shared" si="63"/>
        <v>722.0038696702843</v>
      </c>
      <c r="F314" s="66" t="s">
        <v>330</v>
      </c>
      <c r="G314" s="37" t="s">
        <v>12</v>
      </c>
      <c r="H314" s="34" t="s">
        <v>13</v>
      </c>
      <c r="I314" s="38">
        <v>2441</v>
      </c>
      <c r="J314" s="34" t="s">
        <v>294</v>
      </c>
      <c r="K314" s="68">
        <v>9910120533</v>
      </c>
      <c r="L314" s="61" t="s">
        <v>214</v>
      </c>
      <c r="M314" s="24">
        <f>E314/'[2]2015'!E295-1</f>
        <v>0.2384246734391422</v>
      </c>
      <c r="N314" s="5" t="b">
        <f>B314='[2]2015'!B295</f>
        <v>0</v>
      </c>
      <c r="P314" s="23">
        <f>E314*100/'[3]2015'!E295</f>
        <v>123.84246734391421</v>
      </c>
    </row>
    <row r="315" spans="1:16" ht="63" x14ac:dyDescent="0.25">
      <c r="A315" s="44">
        <f t="shared" si="64"/>
        <v>288</v>
      </c>
      <c r="B315" s="34" t="s">
        <v>202</v>
      </c>
      <c r="C315" s="35">
        <f>'[15]одноф. в шкафу ПВХ'!$E$32</f>
        <v>1421.6701183985447</v>
      </c>
      <c r="D315" s="47">
        <f t="shared" si="62"/>
        <v>284.33402367970893</v>
      </c>
      <c r="E315" s="35">
        <f t="shared" si="63"/>
        <v>1706.0041420782536</v>
      </c>
      <c r="F315" s="66" t="s">
        <v>331</v>
      </c>
      <c r="G315" s="37" t="s">
        <v>12</v>
      </c>
      <c r="H315" s="34" t="s">
        <v>13</v>
      </c>
      <c r="I315" s="38">
        <v>2441</v>
      </c>
      <c r="J315" s="34" t="s">
        <v>294</v>
      </c>
      <c r="K315" s="68">
        <v>9910120534</v>
      </c>
      <c r="L315" s="61" t="s">
        <v>214</v>
      </c>
      <c r="M315" s="24">
        <f>E315/'[2]2015'!E296-1</f>
        <v>0.23892873181589769</v>
      </c>
      <c r="N315" s="5" t="b">
        <f>B315='[2]2015'!B296</f>
        <v>0</v>
      </c>
      <c r="P315" s="23">
        <f>E315*100/'[3]2015'!E296</f>
        <v>123.89287318158976</v>
      </c>
    </row>
    <row r="316" spans="1:16" ht="63" x14ac:dyDescent="0.25">
      <c r="A316" s="44">
        <f t="shared" si="64"/>
        <v>289</v>
      </c>
      <c r="B316" s="34" t="s">
        <v>203</v>
      </c>
      <c r="C316" s="35">
        <f>'[15]одноф. в металл шкафу '!$E$32</f>
        <v>2123.3353776643962</v>
      </c>
      <c r="D316" s="47">
        <f t="shared" si="62"/>
        <v>424.66707553287927</v>
      </c>
      <c r="E316" s="35">
        <f t="shared" si="63"/>
        <v>2548.0024531972754</v>
      </c>
      <c r="F316" s="66" t="s">
        <v>332</v>
      </c>
      <c r="G316" s="37" t="s">
        <v>12</v>
      </c>
      <c r="H316" s="34" t="s">
        <v>13</v>
      </c>
      <c r="I316" s="38">
        <v>2441</v>
      </c>
      <c r="J316" s="34" t="s">
        <v>294</v>
      </c>
      <c r="K316" s="68">
        <v>9910120535</v>
      </c>
      <c r="L316" s="61" t="s">
        <v>214</v>
      </c>
      <c r="M316" s="24">
        <f>E316/'[2]2015'!E297-1</f>
        <v>0.23929964524925729</v>
      </c>
      <c r="N316" s="5" t="b">
        <f>B316='[2]2015'!B297</f>
        <v>0</v>
      </c>
      <c r="P316" s="23">
        <f>E316*100/'[3]2015'!E297</f>
        <v>123.92996452492574</v>
      </c>
    </row>
    <row r="317" spans="1:16" ht="63" x14ac:dyDescent="0.25">
      <c r="A317" s="44">
        <f t="shared" si="64"/>
        <v>290</v>
      </c>
      <c r="B317" s="34" t="s">
        <v>204</v>
      </c>
      <c r="C317" s="35">
        <f>'[15]3-хфаз'!$E$31</f>
        <v>842.49887403949901</v>
      </c>
      <c r="D317" s="47">
        <f t="shared" si="62"/>
        <v>168.49977480789983</v>
      </c>
      <c r="E317" s="35">
        <f t="shared" si="63"/>
        <v>1010.9986488473988</v>
      </c>
      <c r="F317" s="66" t="s">
        <v>333</v>
      </c>
      <c r="G317" s="37" t="s">
        <v>12</v>
      </c>
      <c r="H317" s="34" t="s">
        <v>13</v>
      </c>
      <c r="I317" s="38">
        <v>2441</v>
      </c>
      <c r="J317" s="34" t="s">
        <v>294</v>
      </c>
      <c r="K317" s="68">
        <v>9910120536</v>
      </c>
      <c r="L317" s="61" t="s">
        <v>214</v>
      </c>
      <c r="M317" s="24">
        <f>E317/'[2]2015'!E298-1</f>
        <v>0.23896714844595834</v>
      </c>
      <c r="N317" s="5" t="b">
        <f>B317='[2]2015'!B298</f>
        <v>0</v>
      </c>
      <c r="P317" s="23">
        <f>E317*100/'[3]2015'!E298</f>
        <v>123.89671484459583</v>
      </c>
    </row>
    <row r="318" spans="1:16" ht="63" x14ac:dyDescent="0.25">
      <c r="A318" s="44">
        <f t="shared" si="64"/>
        <v>291</v>
      </c>
      <c r="B318" s="34" t="s">
        <v>205</v>
      </c>
      <c r="C318" s="35">
        <f>'[15]3-х фаз, в шкафу ПВХ '!$E$32</f>
        <v>1647.5032516720958</v>
      </c>
      <c r="D318" s="47">
        <f t="shared" si="62"/>
        <v>329.50065033441916</v>
      </c>
      <c r="E318" s="35">
        <f t="shared" si="63"/>
        <v>1977.0039020065149</v>
      </c>
      <c r="F318" s="66" t="s">
        <v>334</v>
      </c>
      <c r="G318" s="37" t="s">
        <v>12</v>
      </c>
      <c r="H318" s="34" t="s">
        <v>13</v>
      </c>
      <c r="I318" s="38">
        <v>2441</v>
      </c>
      <c r="J318" s="34" t="s">
        <v>294</v>
      </c>
      <c r="K318" s="68">
        <v>9910120537</v>
      </c>
      <c r="L318" s="61" t="s">
        <v>214</v>
      </c>
      <c r="M318" s="24">
        <f>E318/'[2]2015'!E299-1</f>
        <v>0.24027948399794141</v>
      </c>
      <c r="N318" s="5" t="b">
        <f>B318='[2]2015'!B299</f>
        <v>0</v>
      </c>
      <c r="P318" s="23">
        <f>E318*100/'[3]2015'!E299</f>
        <v>124.02794839979414</v>
      </c>
    </row>
    <row r="319" spans="1:16" ht="63" x14ac:dyDescent="0.25">
      <c r="A319" s="44">
        <f t="shared" si="64"/>
        <v>292</v>
      </c>
      <c r="B319" s="34" t="s">
        <v>206</v>
      </c>
      <c r="C319" s="35">
        <f>'[15]3-х фаз, в металл шкафу '!$E$32</f>
        <v>2293.3316779180855</v>
      </c>
      <c r="D319" s="47">
        <f t="shared" si="62"/>
        <v>458.66633558361713</v>
      </c>
      <c r="E319" s="35">
        <f t="shared" si="63"/>
        <v>2751.9980135017026</v>
      </c>
      <c r="F319" s="66" t="s">
        <v>335</v>
      </c>
      <c r="G319" s="37" t="s">
        <v>12</v>
      </c>
      <c r="H319" s="34" t="s">
        <v>13</v>
      </c>
      <c r="I319" s="38">
        <v>2441</v>
      </c>
      <c r="J319" s="34" t="s">
        <v>294</v>
      </c>
      <c r="K319" s="68">
        <v>9910120538</v>
      </c>
      <c r="L319" s="61" t="s">
        <v>214</v>
      </c>
      <c r="M319" s="24">
        <f>E319/'[2]2015'!E300-1</f>
        <v>0.23908022933749029</v>
      </c>
      <c r="N319" s="5" t="b">
        <f>B319='[2]2015'!B300</f>
        <v>0</v>
      </c>
      <c r="P319" s="23">
        <f>E319*100/'[3]2015'!E300</f>
        <v>123.90802293374904</v>
      </c>
    </row>
    <row r="320" spans="1:16" ht="63" x14ac:dyDescent="0.25">
      <c r="A320" s="44">
        <f t="shared" si="64"/>
        <v>293</v>
      </c>
      <c r="B320" s="34" t="s">
        <v>207</v>
      </c>
      <c r="C320" s="35">
        <f>'[15]3-хфаз трансф'!$E$31</f>
        <v>2604.1686037260265</v>
      </c>
      <c r="D320" s="47">
        <f t="shared" si="62"/>
        <v>520.83372074520537</v>
      </c>
      <c r="E320" s="35">
        <f t="shared" si="63"/>
        <v>3125.002324471232</v>
      </c>
      <c r="F320" s="66" t="s">
        <v>336</v>
      </c>
      <c r="G320" s="37" t="s">
        <v>12</v>
      </c>
      <c r="H320" s="34" t="s">
        <v>13</v>
      </c>
      <c r="I320" s="38">
        <v>2441</v>
      </c>
      <c r="J320" s="34" t="s">
        <v>294</v>
      </c>
      <c r="K320" s="68">
        <v>9910120539</v>
      </c>
      <c r="L320" s="61" t="s">
        <v>214</v>
      </c>
      <c r="M320" s="24">
        <f>E320/'[2]2015'!E301-1</f>
        <v>0.23958722857814796</v>
      </c>
      <c r="N320" s="5" t="b">
        <f>B320='[2]2015'!B301</f>
        <v>0</v>
      </c>
      <c r="P320" s="23">
        <f>E320*100/'[3]2015'!E301</f>
        <v>123.95872285781479</v>
      </c>
    </row>
    <row r="321" spans="1:16" ht="63" x14ac:dyDescent="0.25">
      <c r="A321" s="44">
        <f t="shared" si="64"/>
        <v>294</v>
      </c>
      <c r="B321" s="34" t="s">
        <v>208</v>
      </c>
      <c r="C321" s="35">
        <f>'[15]3-х фаз трансф в выносн шкафу'!$E$32</f>
        <v>4828.3342029106561</v>
      </c>
      <c r="D321" s="47">
        <f t="shared" si="62"/>
        <v>965.66684058213127</v>
      </c>
      <c r="E321" s="35">
        <f t="shared" si="63"/>
        <v>5794.0010434927872</v>
      </c>
      <c r="F321" s="66" t="s">
        <v>337</v>
      </c>
      <c r="G321" s="37" t="s">
        <v>12</v>
      </c>
      <c r="H321" s="34" t="s">
        <v>13</v>
      </c>
      <c r="I321" s="38">
        <v>2441</v>
      </c>
      <c r="J321" s="34" t="s">
        <v>294</v>
      </c>
      <c r="K321" s="68">
        <v>9910120540</v>
      </c>
      <c r="L321" s="61" t="s">
        <v>214</v>
      </c>
      <c r="M321" s="24">
        <f>E321/'[2]2015'!E302-1</f>
        <v>0.23935884256655116</v>
      </c>
      <c r="N321" s="5" t="b">
        <f>B321='[2]2015'!B302</f>
        <v>0</v>
      </c>
      <c r="P321" s="23">
        <f>E321*100/'[3]2015'!E302</f>
        <v>123.93588425665513</v>
      </c>
    </row>
    <row r="322" spans="1:16" ht="15.75" x14ac:dyDescent="0.25">
      <c r="A322" s="94" t="s">
        <v>317</v>
      </c>
      <c r="B322" s="95"/>
      <c r="C322" s="95"/>
      <c r="D322" s="95"/>
      <c r="E322" s="95"/>
      <c r="F322" s="95"/>
      <c r="G322" s="95"/>
      <c r="H322" s="95"/>
      <c r="I322" s="95"/>
      <c r="J322" s="95"/>
      <c r="K322" s="95"/>
      <c r="L322" s="96"/>
      <c r="M322" s="77"/>
      <c r="N322" s="77"/>
      <c r="O322" s="77"/>
      <c r="P322" s="77"/>
    </row>
    <row r="323" spans="1:16" ht="63" x14ac:dyDescent="0.25">
      <c r="A323" s="44">
        <f>A321+1</f>
        <v>295</v>
      </c>
      <c r="B323" s="34" t="s">
        <v>299</v>
      </c>
      <c r="C323" s="35">
        <f>[16]одноф.!$E$26</f>
        <v>961.66577992007637</v>
      </c>
      <c r="D323" s="47">
        <f t="shared" ref="D323:D330" si="65">C323*0.2</f>
        <v>192.33315598401529</v>
      </c>
      <c r="E323" s="35">
        <f t="shared" ref="E323:E330" si="66">C323+D323</f>
        <v>1153.9989359040917</v>
      </c>
      <c r="F323" s="66" t="s">
        <v>338</v>
      </c>
      <c r="G323" s="37" t="s">
        <v>12</v>
      </c>
      <c r="H323" s="34" t="s">
        <v>13</v>
      </c>
      <c r="I323" s="38">
        <v>2441</v>
      </c>
      <c r="J323" s="34" t="s">
        <v>294</v>
      </c>
      <c r="K323" s="68">
        <v>9910120541</v>
      </c>
      <c r="L323" s="61" t="s">
        <v>214</v>
      </c>
      <c r="M323" s="78"/>
      <c r="N323" s="78"/>
      <c r="O323" s="78"/>
      <c r="P323" s="78"/>
    </row>
    <row r="324" spans="1:16" ht="63" x14ac:dyDescent="0.25">
      <c r="A324" s="44">
        <f>A323+1</f>
        <v>296</v>
      </c>
      <c r="B324" s="34" t="s">
        <v>298</v>
      </c>
      <c r="C324" s="35">
        <f>'[16]одноф. в шкафу ПВХ'!$E$27</f>
        <v>2271.6701347797302</v>
      </c>
      <c r="D324" s="47">
        <f t="shared" si="65"/>
        <v>454.33402695594606</v>
      </c>
      <c r="E324" s="35">
        <f t="shared" si="66"/>
        <v>2726.0041617356765</v>
      </c>
      <c r="F324" s="66" t="s">
        <v>339</v>
      </c>
      <c r="G324" s="37" t="s">
        <v>12</v>
      </c>
      <c r="H324" s="34" t="s">
        <v>13</v>
      </c>
      <c r="I324" s="38">
        <v>2441</v>
      </c>
      <c r="J324" s="34" t="s">
        <v>294</v>
      </c>
      <c r="K324" s="68">
        <v>9910120542</v>
      </c>
      <c r="L324" s="61" t="s">
        <v>214</v>
      </c>
    </row>
    <row r="325" spans="1:16" ht="63" x14ac:dyDescent="0.25">
      <c r="A325" s="44">
        <f t="shared" ref="A325:A330" si="67">A324+1</f>
        <v>297</v>
      </c>
      <c r="B325" s="34" t="s">
        <v>300</v>
      </c>
      <c r="C325" s="35">
        <f>'[16]одноф. в металл шкафу '!$E$27</f>
        <v>3714.1700998900742</v>
      </c>
      <c r="D325" s="47">
        <f t="shared" si="65"/>
        <v>742.83401997801491</v>
      </c>
      <c r="E325" s="35">
        <f t="shared" si="66"/>
        <v>4457.0041198680892</v>
      </c>
      <c r="F325" s="66" t="s">
        <v>340</v>
      </c>
      <c r="G325" s="37" t="s">
        <v>12</v>
      </c>
      <c r="H325" s="34" t="s">
        <v>13</v>
      </c>
      <c r="I325" s="38">
        <v>2441</v>
      </c>
      <c r="J325" s="34" t="s">
        <v>294</v>
      </c>
      <c r="K325" s="68">
        <v>9910120543</v>
      </c>
      <c r="L325" s="61" t="s">
        <v>214</v>
      </c>
    </row>
    <row r="326" spans="1:16" ht="63" x14ac:dyDescent="0.25">
      <c r="A326" s="44">
        <f t="shared" si="67"/>
        <v>298</v>
      </c>
      <c r="B326" s="34" t="s">
        <v>301</v>
      </c>
      <c r="C326" s="35">
        <f>'[16]3-хфаз'!$E$26</f>
        <v>2895.8341689851009</v>
      </c>
      <c r="D326" s="47">
        <f t="shared" si="65"/>
        <v>579.16683379702022</v>
      </c>
      <c r="E326" s="35">
        <f t="shared" si="66"/>
        <v>3475.0010027821208</v>
      </c>
      <c r="F326" s="66" t="s">
        <v>341</v>
      </c>
      <c r="G326" s="37" t="s">
        <v>12</v>
      </c>
      <c r="H326" s="34" t="s">
        <v>13</v>
      </c>
      <c r="I326" s="38">
        <v>2441</v>
      </c>
      <c r="J326" s="34" t="s">
        <v>294</v>
      </c>
      <c r="K326" s="68">
        <v>9910120544</v>
      </c>
      <c r="L326" s="61" t="s">
        <v>214</v>
      </c>
    </row>
    <row r="327" spans="1:16" ht="63" x14ac:dyDescent="0.25">
      <c r="A327" s="44">
        <f t="shared" si="67"/>
        <v>299</v>
      </c>
      <c r="B327" s="34" t="s">
        <v>302</v>
      </c>
      <c r="C327" s="35">
        <f>'[16]3-х фаз, в шкафу ПВХ '!$E$27</f>
        <v>4468.3335296169171</v>
      </c>
      <c r="D327" s="47">
        <f t="shared" si="65"/>
        <v>893.66670592338346</v>
      </c>
      <c r="E327" s="35">
        <f t="shared" si="66"/>
        <v>5362.0002355403003</v>
      </c>
      <c r="F327" s="66" t="s">
        <v>342</v>
      </c>
      <c r="G327" s="37" t="s">
        <v>12</v>
      </c>
      <c r="H327" s="34" t="s">
        <v>13</v>
      </c>
      <c r="I327" s="38">
        <v>2441</v>
      </c>
      <c r="J327" s="34" t="s">
        <v>294</v>
      </c>
      <c r="K327" s="68">
        <v>9910120545</v>
      </c>
      <c r="L327" s="61" t="s">
        <v>214</v>
      </c>
    </row>
    <row r="328" spans="1:16" ht="63" x14ac:dyDescent="0.25">
      <c r="A328" s="44">
        <f t="shared" si="67"/>
        <v>300</v>
      </c>
      <c r="B328" s="34" t="s">
        <v>303</v>
      </c>
      <c r="C328" s="35">
        <v>6777.499942579042</v>
      </c>
      <c r="D328" s="47">
        <f t="shared" si="65"/>
        <v>1355.4999885158086</v>
      </c>
      <c r="E328" s="35">
        <f t="shared" si="66"/>
        <v>8132.9999310948506</v>
      </c>
      <c r="F328" s="66" t="s">
        <v>343</v>
      </c>
      <c r="G328" s="37" t="s">
        <v>12</v>
      </c>
      <c r="H328" s="34" t="s">
        <v>13</v>
      </c>
      <c r="I328" s="38">
        <v>2441</v>
      </c>
      <c r="J328" s="34" t="s">
        <v>294</v>
      </c>
      <c r="K328" s="68">
        <v>9910120546</v>
      </c>
      <c r="L328" s="61" t="s">
        <v>214</v>
      </c>
    </row>
    <row r="329" spans="1:16" ht="94.5" x14ac:dyDescent="0.25">
      <c r="A329" s="44">
        <f t="shared" si="67"/>
        <v>301</v>
      </c>
      <c r="B329" s="34" t="s">
        <v>304</v>
      </c>
      <c r="C329" s="35">
        <f>'[16]3-хфаз трансф'!$E$26</f>
        <v>4656.6703735739256</v>
      </c>
      <c r="D329" s="47">
        <f t="shared" si="65"/>
        <v>931.33407471478517</v>
      </c>
      <c r="E329" s="35">
        <f t="shared" si="66"/>
        <v>5588.0044482887106</v>
      </c>
      <c r="F329" s="66" t="s">
        <v>344</v>
      </c>
      <c r="G329" s="37" t="s">
        <v>12</v>
      </c>
      <c r="H329" s="34" t="s">
        <v>13</v>
      </c>
      <c r="I329" s="38">
        <v>2441</v>
      </c>
      <c r="J329" s="34" t="s">
        <v>294</v>
      </c>
      <c r="K329" s="68">
        <v>9910120547</v>
      </c>
      <c r="L329" s="61" t="s">
        <v>214</v>
      </c>
    </row>
    <row r="330" spans="1:16" ht="78.75" x14ac:dyDescent="0.25">
      <c r="A330" s="44">
        <f t="shared" si="67"/>
        <v>302</v>
      </c>
      <c r="B330" s="34" t="s">
        <v>305</v>
      </c>
      <c r="C330" s="35">
        <v>6880.0018119404467</v>
      </c>
      <c r="D330" s="47">
        <f t="shared" si="65"/>
        <v>1376.0003623880893</v>
      </c>
      <c r="E330" s="35">
        <f t="shared" si="66"/>
        <v>8256.0021743285361</v>
      </c>
      <c r="F330" s="66" t="s">
        <v>345</v>
      </c>
      <c r="G330" s="37" t="s">
        <v>12</v>
      </c>
      <c r="H330" s="34" t="s">
        <v>13</v>
      </c>
      <c r="I330" s="38">
        <v>2441</v>
      </c>
      <c r="J330" s="34" t="s">
        <v>294</v>
      </c>
      <c r="K330" s="68">
        <v>9910120548</v>
      </c>
      <c r="L330" s="61" t="s">
        <v>214</v>
      </c>
    </row>
    <row r="331" spans="1:16" ht="15.75" x14ac:dyDescent="0.25">
      <c r="A331" s="97" t="s">
        <v>297</v>
      </c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</row>
    <row r="332" spans="1:16" ht="63" x14ac:dyDescent="0.25">
      <c r="A332" s="44">
        <f>A330+1</f>
        <v>303</v>
      </c>
      <c r="B332" s="34" t="s">
        <v>306</v>
      </c>
      <c r="C332" s="35">
        <f>'[17]одноф. '!$E$25</f>
        <v>379.1678769637075</v>
      </c>
      <c r="D332" s="47">
        <f t="shared" ref="D332:D339" si="68">C332*0.2</f>
        <v>75.833575392741508</v>
      </c>
      <c r="E332" s="35">
        <f t="shared" ref="E332:E339" si="69">C332+D332</f>
        <v>455.00145235644902</v>
      </c>
      <c r="F332" s="66" t="s">
        <v>347</v>
      </c>
      <c r="G332" s="37" t="s">
        <v>12</v>
      </c>
      <c r="H332" s="34" t="s">
        <v>13</v>
      </c>
      <c r="I332" s="38">
        <v>2441</v>
      </c>
      <c r="J332" s="34" t="s">
        <v>294</v>
      </c>
      <c r="K332" s="68">
        <v>9910120549</v>
      </c>
      <c r="L332" s="61" t="s">
        <v>214</v>
      </c>
    </row>
    <row r="333" spans="1:16" ht="63" x14ac:dyDescent="0.25">
      <c r="A333" s="44">
        <f>A332+1</f>
        <v>304</v>
      </c>
      <c r="B333" s="34" t="s">
        <v>307</v>
      </c>
      <c r="C333" s="35">
        <f>'[17]одноф. в шкафу ПВХ'!$E$26</f>
        <v>1198.3293017611168</v>
      </c>
      <c r="D333" s="47">
        <f t="shared" si="68"/>
        <v>239.66586035222338</v>
      </c>
      <c r="E333" s="35">
        <f t="shared" si="69"/>
        <v>1437.99516211334</v>
      </c>
      <c r="F333" s="66" t="s">
        <v>348</v>
      </c>
      <c r="G333" s="37" t="s">
        <v>12</v>
      </c>
      <c r="H333" s="34" t="s">
        <v>13</v>
      </c>
      <c r="I333" s="38">
        <v>2441</v>
      </c>
      <c r="J333" s="34" t="s">
        <v>294</v>
      </c>
      <c r="K333" s="68">
        <v>9910120550</v>
      </c>
      <c r="L333" s="61" t="s">
        <v>214</v>
      </c>
    </row>
    <row r="334" spans="1:16" ht="63" x14ac:dyDescent="0.25">
      <c r="A334" s="44">
        <f t="shared" ref="A334:A339" si="70">A333+1</f>
        <v>305</v>
      </c>
      <c r="B334" s="34" t="s">
        <v>308</v>
      </c>
      <c r="C334" s="35">
        <f>'[17]одноф. в металл шкафу '!$E$26</f>
        <v>1900.8345610269675</v>
      </c>
      <c r="D334" s="47">
        <f t="shared" si="68"/>
        <v>380.16691220539354</v>
      </c>
      <c r="E334" s="35">
        <f t="shared" si="69"/>
        <v>2281.0014732323611</v>
      </c>
      <c r="F334" s="66" t="s">
        <v>349</v>
      </c>
      <c r="G334" s="37" t="s">
        <v>12</v>
      </c>
      <c r="H334" s="34" t="s">
        <v>13</v>
      </c>
      <c r="I334" s="38">
        <v>2441</v>
      </c>
      <c r="J334" s="34" t="s">
        <v>294</v>
      </c>
      <c r="K334" s="68">
        <v>9910120551</v>
      </c>
      <c r="L334" s="61" t="s">
        <v>214</v>
      </c>
    </row>
    <row r="335" spans="1:16" ht="63" x14ac:dyDescent="0.25">
      <c r="A335" s="44">
        <f t="shared" si="70"/>
        <v>306</v>
      </c>
      <c r="B335" s="34" t="s">
        <v>204</v>
      </c>
      <c r="C335" s="35">
        <f>'[17]3-хфаз'!$E$25</f>
        <v>620.83396502918811</v>
      </c>
      <c r="D335" s="47">
        <f t="shared" si="68"/>
        <v>124.16679300583763</v>
      </c>
      <c r="E335" s="35">
        <f t="shared" si="69"/>
        <v>745.00075803502568</v>
      </c>
      <c r="F335" s="66" t="s">
        <v>350</v>
      </c>
      <c r="G335" s="37" t="s">
        <v>12</v>
      </c>
      <c r="H335" s="34" t="s">
        <v>13</v>
      </c>
      <c r="I335" s="38">
        <v>2441</v>
      </c>
      <c r="J335" s="34" t="s">
        <v>294</v>
      </c>
      <c r="K335" s="68">
        <v>9910120552</v>
      </c>
      <c r="L335" s="61" t="s">
        <v>214</v>
      </c>
    </row>
    <row r="336" spans="1:16" ht="63" x14ac:dyDescent="0.25">
      <c r="A336" s="44">
        <f t="shared" si="70"/>
        <v>307</v>
      </c>
      <c r="B336" s="34" t="s">
        <v>309</v>
      </c>
      <c r="C336" s="35">
        <f>'[17]3-х фаз, в шкафу ПВХ '!$E$26</f>
        <v>1423.3318850346689</v>
      </c>
      <c r="D336" s="47">
        <f t="shared" si="68"/>
        <v>284.66637700693377</v>
      </c>
      <c r="E336" s="35">
        <f t="shared" si="69"/>
        <v>1707.9982620416026</v>
      </c>
      <c r="F336" s="66" t="s">
        <v>351</v>
      </c>
      <c r="G336" s="37" t="s">
        <v>12</v>
      </c>
      <c r="H336" s="34" t="s">
        <v>13</v>
      </c>
      <c r="I336" s="38">
        <v>2441</v>
      </c>
      <c r="J336" s="34" t="s">
        <v>294</v>
      </c>
      <c r="K336" s="68">
        <v>9910120553</v>
      </c>
      <c r="L336" s="61" t="s">
        <v>214</v>
      </c>
    </row>
    <row r="337" spans="1:16" ht="63" x14ac:dyDescent="0.25">
      <c r="A337" s="44">
        <f t="shared" si="70"/>
        <v>308</v>
      </c>
      <c r="B337" s="34" t="s">
        <v>310</v>
      </c>
      <c r="C337" s="35">
        <f>'[17]3-х фаз, в металл шкафу '!$E$26</f>
        <v>2070.8341189077755</v>
      </c>
      <c r="D337" s="47">
        <f t="shared" si="68"/>
        <v>414.16682378155514</v>
      </c>
      <c r="E337" s="35">
        <f t="shared" si="69"/>
        <v>2485.0009426893307</v>
      </c>
      <c r="F337" s="66" t="s">
        <v>352</v>
      </c>
      <c r="G337" s="37" t="s">
        <v>12</v>
      </c>
      <c r="H337" s="34" t="s">
        <v>13</v>
      </c>
      <c r="I337" s="38">
        <v>2441</v>
      </c>
      <c r="J337" s="34" t="s">
        <v>294</v>
      </c>
      <c r="K337" s="68">
        <v>9910120554</v>
      </c>
      <c r="L337" s="61" t="s">
        <v>214</v>
      </c>
    </row>
    <row r="338" spans="1:16" ht="78.75" x14ac:dyDescent="0.25">
      <c r="A338" s="44">
        <f t="shared" si="70"/>
        <v>309</v>
      </c>
      <c r="B338" s="34" t="s">
        <v>311</v>
      </c>
      <c r="C338" s="35">
        <f>'[17]3-хфаз трансф'!$E$25</f>
        <v>2379.9972370885994</v>
      </c>
      <c r="D338" s="47">
        <f t="shared" si="68"/>
        <v>475.99944741771992</v>
      </c>
      <c r="E338" s="35">
        <f t="shared" si="69"/>
        <v>2855.9966845063191</v>
      </c>
      <c r="F338" s="66" t="s">
        <v>353</v>
      </c>
      <c r="G338" s="37" t="s">
        <v>12</v>
      </c>
      <c r="H338" s="34" t="s">
        <v>13</v>
      </c>
      <c r="I338" s="38">
        <v>2441</v>
      </c>
      <c r="J338" s="34" t="s">
        <v>294</v>
      </c>
      <c r="K338" s="68">
        <v>9910120555</v>
      </c>
      <c r="L338" s="61" t="s">
        <v>214</v>
      </c>
    </row>
    <row r="339" spans="1:16" ht="63" x14ac:dyDescent="0.25">
      <c r="A339" s="44">
        <f t="shared" si="70"/>
        <v>310</v>
      </c>
      <c r="B339" s="34" t="s">
        <v>312</v>
      </c>
      <c r="C339" s="35">
        <f>'[17]3-х фаз трансф в выносн шкафу'!$E$26</f>
        <v>4604.9994862732283</v>
      </c>
      <c r="D339" s="47">
        <f t="shared" si="68"/>
        <v>920.9998972546457</v>
      </c>
      <c r="E339" s="35">
        <f t="shared" si="69"/>
        <v>5525.9993835278738</v>
      </c>
      <c r="F339" s="66" t="s">
        <v>354</v>
      </c>
      <c r="G339" s="37" t="s">
        <v>12</v>
      </c>
      <c r="H339" s="34" t="s">
        <v>13</v>
      </c>
      <c r="I339" s="38">
        <v>2441</v>
      </c>
      <c r="J339" s="34" t="s">
        <v>294</v>
      </c>
      <c r="K339" s="68">
        <v>9910120556</v>
      </c>
      <c r="L339" s="61" t="s">
        <v>214</v>
      </c>
    </row>
    <row r="340" spans="1:16" ht="18.75" customHeight="1" x14ac:dyDescent="0.25">
      <c r="A340" s="91" t="s">
        <v>209</v>
      </c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3"/>
      <c r="M340" s="24" t="e">
        <f>E340/'[2]2015'!E303-1</f>
        <v>#DIV/0!</v>
      </c>
      <c r="N340" s="5" t="b">
        <f>B340='[2]2015'!B303</f>
        <v>1</v>
      </c>
    </row>
    <row r="341" spans="1:16" ht="63" x14ac:dyDescent="0.25">
      <c r="A341" s="44">
        <f>A339+1</f>
        <v>311</v>
      </c>
      <c r="B341" s="69" t="s">
        <v>210</v>
      </c>
      <c r="C341" s="35">
        <f>'[18]МжД сч трансф включ без СИП '!$E$184</f>
        <v>19940.001906637815</v>
      </c>
      <c r="D341" s="47">
        <f t="shared" ref="D341:D345" si="71">C341*0.2</f>
        <v>3988.0003813275634</v>
      </c>
      <c r="E341" s="35">
        <f>C341+D341</f>
        <v>23928.002287965377</v>
      </c>
      <c r="F341" s="66" t="s">
        <v>355</v>
      </c>
      <c r="G341" s="37" t="s">
        <v>12</v>
      </c>
      <c r="H341" s="34" t="s">
        <v>13</v>
      </c>
      <c r="I341" s="38">
        <v>2441</v>
      </c>
      <c r="J341" s="34" t="s">
        <v>294</v>
      </c>
      <c r="K341" s="62">
        <v>9910120501</v>
      </c>
      <c r="L341" s="61" t="s">
        <v>214</v>
      </c>
      <c r="M341" s="24">
        <f>(E341/[19]Лист1!E37)-1</f>
        <v>0.23940749394538297</v>
      </c>
      <c r="N341" s="5" t="b">
        <f>B341='[2]2015'!B304</f>
        <v>0</v>
      </c>
      <c r="P341" s="79">
        <f>E341*100/[19]Лист1!E37</f>
        <v>123.94074939453829</v>
      </c>
    </row>
    <row r="342" spans="1:16" ht="63" x14ac:dyDescent="0.25">
      <c r="A342" s="44">
        <f>A341+1</f>
        <v>312</v>
      </c>
      <c r="B342" s="69" t="s">
        <v>211</v>
      </c>
      <c r="C342" s="35">
        <f>'[18]МжД транф. включ с СИП'!$E$138</f>
        <v>21847.497219113495</v>
      </c>
      <c r="D342" s="47">
        <f t="shared" si="71"/>
        <v>4369.4994438226995</v>
      </c>
      <c r="E342" s="35">
        <f>C342+D342</f>
        <v>26216.996662936195</v>
      </c>
      <c r="F342" s="66" t="s">
        <v>356</v>
      </c>
      <c r="G342" s="37" t="s">
        <v>12</v>
      </c>
      <c r="H342" s="34" t="s">
        <v>13</v>
      </c>
      <c r="I342" s="38">
        <v>2441</v>
      </c>
      <c r="J342" s="34" t="s">
        <v>294</v>
      </c>
      <c r="K342" s="62">
        <v>9910120502</v>
      </c>
      <c r="L342" s="61" t="s">
        <v>214</v>
      </c>
      <c r="M342" s="24">
        <f>(E342/[19]Лист1!E38)-1</f>
        <v>0.23933983125003344</v>
      </c>
      <c r="N342" s="5" t="b">
        <f>B342='[2]2015'!B305</f>
        <v>0</v>
      </c>
      <c r="P342" s="79">
        <f>E342*100/[19]Лист1!E38</f>
        <v>123.93398312500335</v>
      </c>
    </row>
    <row r="343" spans="1:16" ht="69.75" customHeight="1" x14ac:dyDescent="0.25">
      <c r="A343" s="44">
        <f t="shared" ref="A343:A345" si="72">A342+1</f>
        <v>313</v>
      </c>
      <c r="B343" s="34" t="s">
        <v>212</v>
      </c>
      <c r="C343" s="35">
        <f>'[18]МжД прямого вкл без СИП'!$G$138</f>
        <v>15188.334276068557</v>
      </c>
      <c r="D343" s="47">
        <f t="shared" si="71"/>
        <v>3037.6668552137116</v>
      </c>
      <c r="E343" s="35">
        <f>C343+D343</f>
        <v>18226.001131282268</v>
      </c>
      <c r="F343" s="66" t="s">
        <v>346</v>
      </c>
      <c r="G343" s="37" t="s">
        <v>12</v>
      </c>
      <c r="H343" s="34" t="s">
        <v>13</v>
      </c>
      <c r="I343" s="38">
        <v>2441</v>
      </c>
      <c r="J343" s="34" t="s">
        <v>294</v>
      </c>
      <c r="K343" s="62">
        <v>9910120503</v>
      </c>
      <c r="L343" s="61" t="s">
        <v>214</v>
      </c>
      <c r="M343" s="24">
        <f>(E343/[19]Лист1!E39)-1</f>
        <v>0.23944275566871576</v>
      </c>
      <c r="N343" s="5" t="b">
        <f>B343='[2]2015'!B306</f>
        <v>0</v>
      </c>
      <c r="P343" s="79">
        <f>E343*100/[19]Лист1!E39</f>
        <v>123.94427556687157</v>
      </c>
    </row>
    <row r="344" spans="1:16" ht="63" x14ac:dyDescent="0.25">
      <c r="A344" s="44">
        <f t="shared" si="72"/>
        <v>314</v>
      </c>
      <c r="B344" s="69" t="s">
        <v>213</v>
      </c>
      <c r="C344" s="35">
        <f>'[18]МжД сч прям включения  с СИП'!$E$138</f>
        <v>17104.170239830215</v>
      </c>
      <c r="D344" s="47">
        <f t="shared" si="71"/>
        <v>3420.8340479660433</v>
      </c>
      <c r="E344" s="35">
        <f>C344+D344</f>
        <v>20525.004287796259</v>
      </c>
      <c r="F344" s="66" t="s">
        <v>357</v>
      </c>
      <c r="G344" s="37" t="s">
        <v>12</v>
      </c>
      <c r="H344" s="34" t="s">
        <v>13</v>
      </c>
      <c r="I344" s="38">
        <v>2441</v>
      </c>
      <c r="J344" s="34" t="s">
        <v>294</v>
      </c>
      <c r="K344" s="62">
        <v>9910120504</v>
      </c>
      <c r="L344" s="61" t="s">
        <v>214</v>
      </c>
      <c r="M344" s="24">
        <f>(E344/[19]Лист1!E40)-1</f>
        <v>0.23935709909261838</v>
      </c>
      <c r="N344" s="5" t="b">
        <f>B344='[2]2015'!B307</f>
        <v>0</v>
      </c>
      <c r="P344" s="79">
        <f>E344*100/[19]Лист1!E40</f>
        <v>123.93570990926185</v>
      </c>
    </row>
    <row r="345" spans="1:16" ht="63" x14ac:dyDescent="0.25">
      <c r="A345" s="44">
        <f t="shared" si="72"/>
        <v>315</v>
      </c>
      <c r="B345" s="68" t="s">
        <v>318</v>
      </c>
      <c r="C345" s="35">
        <f>'[18]Установка 3-ф  сч(вкл стои сч  '!$G$138</f>
        <v>9671.6688015155232</v>
      </c>
      <c r="D345" s="47">
        <f t="shared" si="71"/>
        <v>1934.3337603031048</v>
      </c>
      <c r="E345" s="35">
        <f>C345+D345</f>
        <v>11606.002561818628</v>
      </c>
      <c r="F345" s="66" t="s">
        <v>358</v>
      </c>
      <c r="G345" s="37" t="s">
        <v>12</v>
      </c>
      <c r="H345" s="34" t="s">
        <v>13</v>
      </c>
      <c r="I345" s="38">
        <v>2441</v>
      </c>
      <c r="J345" s="34" t="s">
        <v>294</v>
      </c>
      <c r="K345" s="62">
        <v>9910120505</v>
      </c>
      <c r="L345" s="61" t="s">
        <v>214</v>
      </c>
      <c r="M345" s="24">
        <f>(E345/[19]Лист1!E41)-1</f>
        <v>0.23936414520804217</v>
      </c>
      <c r="N345" s="5" t="b">
        <f>B345='[2]2015'!B308</f>
        <v>0</v>
      </c>
      <c r="P345" s="79">
        <f>E345*100/[19]Лист1!E41</f>
        <v>123.93641452080422</v>
      </c>
    </row>
  </sheetData>
  <mergeCells count="21">
    <mergeCell ref="A340:L340"/>
    <mergeCell ref="A208:L208"/>
    <mergeCell ref="A218:L218"/>
    <mergeCell ref="A276:L276"/>
    <mergeCell ref="A290:L290"/>
    <mergeCell ref="A311:L311"/>
    <mergeCell ref="A331:L331"/>
    <mergeCell ref="A322:L322"/>
    <mergeCell ref="A185:L185"/>
    <mergeCell ref="A193:L193"/>
    <mergeCell ref="A201:L201"/>
    <mergeCell ref="I2:K2"/>
    <mergeCell ref="I3:K3"/>
    <mergeCell ref="I4:K4"/>
    <mergeCell ref="G10:H10"/>
    <mergeCell ref="I10:J10"/>
    <mergeCell ref="A11:L11"/>
    <mergeCell ref="A101:L101"/>
    <mergeCell ref="A177:L177"/>
    <mergeCell ref="A7:L7"/>
    <mergeCell ref="A8:L8"/>
  </mergeCells>
  <pageMargins left="0.39370078740157483" right="0" top="0.39370078740157483" bottom="0.39370078740157483" header="0.31496062992125984" footer="0.31496062992125984"/>
  <pageSetup paperSize="9" scale="49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zoomScale="70" zoomScaleNormal="70" workbookViewId="0">
      <selection activeCell="I1" sqref="I1:K4"/>
    </sheetView>
  </sheetViews>
  <sheetFormatPr defaultRowHeight="15" x14ac:dyDescent="0.25"/>
  <cols>
    <col min="1" max="1" width="6" style="71" customWidth="1"/>
    <col min="2" max="2" width="65.85546875" style="71" customWidth="1"/>
    <col min="3" max="3" width="12.28515625" style="71" customWidth="1"/>
    <col min="4" max="4" width="13.140625" style="71" customWidth="1"/>
    <col min="5" max="5" width="12.85546875" style="71" customWidth="1"/>
    <col min="6" max="6" width="10.28515625" style="71" customWidth="1"/>
    <col min="7" max="7" width="8" style="71" customWidth="1"/>
    <col min="8" max="8" width="23.7109375" style="71" customWidth="1"/>
    <col min="9" max="9" width="9.28515625" style="71" customWidth="1"/>
    <col min="10" max="10" width="19.42578125" style="71" customWidth="1"/>
    <col min="11" max="11" width="21.5703125" style="71" customWidth="1"/>
    <col min="12" max="12" width="0" style="71" hidden="1" customWidth="1"/>
    <col min="13" max="16384" width="9.140625" style="71"/>
  </cols>
  <sheetData>
    <row r="1" spans="1:12" ht="18.75" x14ac:dyDescent="0.3">
      <c r="A1" s="10"/>
      <c r="B1" s="11"/>
      <c r="C1" s="12"/>
      <c r="D1" s="12"/>
      <c r="E1" s="12"/>
      <c r="F1" s="1"/>
      <c r="G1" s="13"/>
      <c r="H1" s="14"/>
      <c r="I1" s="81" t="s">
        <v>401</v>
      </c>
      <c r="J1" s="81"/>
      <c r="K1" s="81"/>
      <c r="L1" s="70"/>
    </row>
    <row r="2" spans="1:12" ht="18.75" x14ac:dyDescent="0.3">
      <c r="A2" s="10"/>
      <c r="B2" s="11"/>
      <c r="C2" s="12"/>
      <c r="D2" s="12"/>
      <c r="E2" s="12"/>
      <c r="F2" s="1"/>
      <c r="G2" s="13"/>
      <c r="H2" s="14"/>
      <c r="I2" s="85" t="s">
        <v>402</v>
      </c>
      <c r="J2" s="85"/>
      <c r="K2" s="85"/>
      <c r="L2" s="70"/>
    </row>
    <row r="3" spans="1:12" ht="18.75" x14ac:dyDescent="0.3">
      <c r="A3" s="10"/>
      <c r="B3" s="11"/>
      <c r="C3" s="12"/>
      <c r="D3" s="12"/>
      <c r="E3" s="12"/>
      <c r="F3" s="1"/>
      <c r="G3" s="13"/>
      <c r="H3" s="14"/>
      <c r="I3" s="86" t="s">
        <v>0</v>
      </c>
      <c r="J3" s="86"/>
      <c r="K3" s="86"/>
      <c r="L3" s="70"/>
    </row>
    <row r="4" spans="1:12" ht="18.75" x14ac:dyDescent="0.3">
      <c r="A4" s="10"/>
      <c r="B4" s="11"/>
      <c r="C4" s="12"/>
      <c r="D4" s="12"/>
      <c r="E4" s="12"/>
      <c r="F4" s="1"/>
      <c r="G4" s="13"/>
      <c r="H4" s="14"/>
      <c r="I4" s="86" t="s">
        <v>403</v>
      </c>
      <c r="J4" s="86"/>
      <c r="K4" s="86"/>
      <c r="L4" s="70"/>
    </row>
    <row r="5" spans="1:12" ht="18.75" x14ac:dyDescent="0.3">
      <c r="A5" s="10"/>
      <c r="B5" s="11"/>
      <c r="C5" s="12"/>
      <c r="D5" s="12"/>
      <c r="E5" s="16"/>
      <c r="F5" s="1"/>
      <c r="G5" s="13"/>
      <c r="H5" s="13"/>
      <c r="I5" s="13"/>
      <c r="J5" s="13"/>
      <c r="K5" s="15"/>
      <c r="L5" s="70"/>
    </row>
    <row r="6" spans="1:12" ht="18.75" x14ac:dyDescent="0.3">
      <c r="A6" s="10"/>
      <c r="B6" s="11"/>
      <c r="C6" s="12"/>
      <c r="D6" s="12"/>
      <c r="E6" s="16"/>
      <c r="F6" s="1"/>
      <c r="G6" s="13"/>
      <c r="H6" s="13"/>
      <c r="I6" s="13"/>
      <c r="J6" s="13"/>
      <c r="K6" s="15"/>
      <c r="L6" s="70"/>
    </row>
    <row r="7" spans="1:12" ht="18.75" x14ac:dyDescent="0.25">
      <c r="A7" s="89" t="s">
        <v>63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ht="18.75" x14ac:dyDescent="0.25">
      <c r="A8" s="90" t="s">
        <v>377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ht="18.75" x14ac:dyDescent="0.3">
      <c r="A9" s="17"/>
      <c r="B9" s="18"/>
      <c r="C9" s="16"/>
      <c r="D9" s="16"/>
      <c r="E9" s="16"/>
      <c r="F9" s="3"/>
      <c r="G9" s="19"/>
      <c r="H9" s="19"/>
      <c r="I9" s="19"/>
      <c r="J9" s="19"/>
      <c r="K9" s="20"/>
      <c r="L9" s="21"/>
    </row>
    <row r="10" spans="1:12" ht="63" x14ac:dyDescent="0.25">
      <c r="A10" s="42" t="s">
        <v>1</v>
      </c>
      <c r="B10" s="42" t="s">
        <v>2</v>
      </c>
      <c r="C10" s="72" t="s">
        <v>3</v>
      </c>
      <c r="D10" s="72" t="s">
        <v>4</v>
      </c>
      <c r="E10" s="73" t="s">
        <v>5</v>
      </c>
      <c r="F10" s="74" t="s">
        <v>6</v>
      </c>
      <c r="G10" s="87" t="s">
        <v>7</v>
      </c>
      <c r="H10" s="87"/>
      <c r="I10" s="87" t="s">
        <v>8</v>
      </c>
      <c r="J10" s="87"/>
      <c r="K10" s="74" t="s">
        <v>9</v>
      </c>
      <c r="L10" s="42" t="s">
        <v>67</v>
      </c>
    </row>
    <row r="11" spans="1:12" ht="15.75" x14ac:dyDescent="0.25">
      <c r="A11" s="88" t="s">
        <v>10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2" ht="94.5" x14ac:dyDescent="0.25">
      <c r="A12" s="42">
        <v>1</v>
      </c>
      <c r="B12" s="25" t="s">
        <v>11</v>
      </c>
      <c r="C12" s="47">
        <f>'[1]1 исп. кабеля прибором'!$C$25</f>
        <v>5240.0012003542561</v>
      </c>
      <c r="D12" s="32">
        <f>C12*0.2</f>
        <v>1048.0002400708513</v>
      </c>
      <c r="E12" s="32">
        <f>D12+C12</f>
        <v>6288.0014404251069</v>
      </c>
      <c r="F12" s="52">
        <v>5741</v>
      </c>
      <c r="G12" s="25" t="s">
        <v>12</v>
      </c>
      <c r="H12" s="25" t="s">
        <v>13</v>
      </c>
      <c r="I12" s="27">
        <v>2428</v>
      </c>
      <c r="J12" s="25" t="s">
        <v>400</v>
      </c>
      <c r="K12" s="26">
        <v>9910120032</v>
      </c>
      <c r="L12" s="25" t="s">
        <v>214</v>
      </c>
    </row>
    <row r="13" spans="1:12" ht="94.5" x14ac:dyDescent="0.25">
      <c r="A13" s="42">
        <f>A12+1</f>
        <v>2</v>
      </c>
      <c r="B13" s="25" t="s">
        <v>14</v>
      </c>
      <c r="C13" s="47">
        <f>'[1]2 изм. сопротив. изоляц.'!$C$23</f>
        <v>2006.667723211591</v>
      </c>
      <c r="D13" s="32">
        <f t="shared" ref="D13:D76" si="0">C13*0.2</f>
        <v>401.3335446423182</v>
      </c>
      <c r="E13" s="32">
        <f>D13+C13</f>
        <v>2408.0012678539092</v>
      </c>
      <c r="F13" s="52">
        <v>5742</v>
      </c>
      <c r="G13" s="25" t="s">
        <v>12</v>
      </c>
      <c r="H13" s="25" t="s">
        <v>13</v>
      </c>
      <c r="I13" s="27">
        <v>2428</v>
      </c>
      <c r="J13" s="25" t="s">
        <v>400</v>
      </c>
      <c r="K13" s="26">
        <v>9910120033</v>
      </c>
      <c r="L13" s="25" t="s">
        <v>214</v>
      </c>
    </row>
    <row r="14" spans="1:12" ht="94.5" x14ac:dyDescent="0.25">
      <c r="A14" s="42">
        <f t="shared" ref="A14:A31" si="1">A13+1</f>
        <v>3</v>
      </c>
      <c r="B14" s="25" t="s">
        <v>15</v>
      </c>
      <c r="C14" s="47">
        <f>'[1]3 проверка фаз. каб.'!$C$25</f>
        <v>2915.0032504153314</v>
      </c>
      <c r="D14" s="32">
        <f t="shared" si="0"/>
        <v>583.00065008306626</v>
      </c>
      <c r="E14" s="32">
        <f t="shared" ref="E14:E100" si="2">D14+C14</f>
        <v>3498.0039004983978</v>
      </c>
      <c r="F14" s="52">
        <v>5743</v>
      </c>
      <c r="G14" s="25" t="s">
        <v>12</v>
      </c>
      <c r="H14" s="25" t="s">
        <v>13</v>
      </c>
      <c r="I14" s="27">
        <v>2428</v>
      </c>
      <c r="J14" s="25" t="s">
        <v>400</v>
      </c>
      <c r="K14" s="26">
        <v>9910120034</v>
      </c>
      <c r="L14" s="25" t="s">
        <v>214</v>
      </c>
    </row>
    <row r="15" spans="1:12" ht="94.5" x14ac:dyDescent="0.25">
      <c r="A15" s="42">
        <f t="shared" si="1"/>
        <v>4</v>
      </c>
      <c r="B15" s="25" t="s">
        <v>16</v>
      </c>
      <c r="C15" s="47">
        <f>'[1]4 исп. изоляции эл.оборуд.'!$C$25</f>
        <v>3759.9990219668152</v>
      </c>
      <c r="D15" s="32">
        <f t="shared" si="0"/>
        <v>751.99980439336309</v>
      </c>
      <c r="E15" s="32">
        <f t="shared" si="2"/>
        <v>4511.9988263601781</v>
      </c>
      <c r="F15" s="52">
        <v>5744</v>
      </c>
      <c r="G15" s="25" t="s">
        <v>12</v>
      </c>
      <c r="H15" s="25" t="s">
        <v>13</v>
      </c>
      <c r="I15" s="27">
        <v>2428</v>
      </c>
      <c r="J15" s="25" t="s">
        <v>400</v>
      </c>
      <c r="K15" s="26">
        <v>9910120035</v>
      </c>
      <c r="L15" s="25" t="s">
        <v>214</v>
      </c>
    </row>
    <row r="16" spans="1:12" ht="94.5" x14ac:dyDescent="0.25">
      <c r="A16" s="42">
        <f t="shared" si="1"/>
        <v>5</v>
      </c>
      <c r="B16" s="25" t="s">
        <v>17</v>
      </c>
      <c r="C16" s="47">
        <f>'[1]5 исп. транс. масла_об. 110 кВ'!$C$23</f>
        <v>6742.5026301264625</v>
      </c>
      <c r="D16" s="32">
        <f t="shared" si="0"/>
        <v>1348.5005260252926</v>
      </c>
      <c r="E16" s="32">
        <f t="shared" si="2"/>
        <v>8091.0031561517553</v>
      </c>
      <c r="F16" s="52">
        <v>5745</v>
      </c>
      <c r="G16" s="25" t="s">
        <v>12</v>
      </c>
      <c r="H16" s="25" t="s">
        <v>13</v>
      </c>
      <c r="I16" s="27">
        <v>2428</v>
      </c>
      <c r="J16" s="25" t="s">
        <v>400</v>
      </c>
      <c r="K16" s="26">
        <v>9910230001</v>
      </c>
      <c r="L16" s="25" t="s">
        <v>214</v>
      </c>
    </row>
    <row r="17" spans="1:12" ht="94.5" x14ac:dyDescent="0.25">
      <c r="A17" s="42">
        <f t="shared" si="1"/>
        <v>6</v>
      </c>
      <c r="B17" s="25" t="s">
        <v>18</v>
      </c>
      <c r="C17" s="47">
        <f>'[1]6 исп. транс. масла_об. до 35кВ'!$C$23</f>
        <v>3887.4998244718499</v>
      </c>
      <c r="D17" s="32">
        <f t="shared" si="0"/>
        <v>777.49996489437001</v>
      </c>
      <c r="E17" s="32">
        <f t="shared" si="2"/>
        <v>4664.9997893662203</v>
      </c>
      <c r="F17" s="52">
        <v>5746</v>
      </c>
      <c r="G17" s="25" t="s">
        <v>12</v>
      </c>
      <c r="H17" s="25" t="s">
        <v>13</v>
      </c>
      <c r="I17" s="27">
        <v>2428</v>
      </c>
      <c r="J17" s="25" t="s">
        <v>400</v>
      </c>
      <c r="K17" s="26">
        <v>9910230002</v>
      </c>
      <c r="L17" s="25" t="s">
        <v>214</v>
      </c>
    </row>
    <row r="18" spans="1:12" ht="94.5" x14ac:dyDescent="0.25">
      <c r="A18" s="42">
        <f t="shared" si="1"/>
        <v>7</v>
      </c>
      <c r="B18" s="25" t="s">
        <v>66</v>
      </c>
      <c r="C18" s="47">
        <f>'[1]7 исп. заземл. уст.'!$C$24</f>
        <v>4524.1674934957455</v>
      </c>
      <c r="D18" s="32">
        <f t="shared" si="0"/>
        <v>904.83349869914912</v>
      </c>
      <c r="E18" s="32">
        <f t="shared" si="2"/>
        <v>5429.0009921948949</v>
      </c>
      <c r="F18" s="52">
        <v>5747</v>
      </c>
      <c r="G18" s="25" t="s">
        <v>12</v>
      </c>
      <c r="H18" s="25" t="s">
        <v>13</v>
      </c>
      <c r="I18" s="27">
        <v>2428</v>
      </c>
      <c r="J18" s="25" t="s">
        <v>400</v>
      </c>
      <c r="K18" s="26">
        <v>9910120036</v>
      </c>
      <c r="L18" s="25" t="s">
        <v>214</v>
      </c>
    </row>
    <row r="19" spans="1:12" ht="94.5" x14ac:dyDescent="0.25">
      <c r="A19" s="42">
        <f t="shared" si="1"/>
        <v>8</v>
      </c>
      <c r="B19" s="25" t="s">
        <v>19</v>
      </c>
      <c r="C19" s="47">
        <f>'[1]8 исп. ср.защ.'!$C$23</f>
        <v>323.33439966031068</v>
      </c>
      <c r="D19" s="32">
        <f t="shared" si="0"/>
        <v>64.666879932062145</v>
      </c>
      <c r="E19" s="32">
        <f t="shared" si="2"/>
        <v>388.00127959237284</v>
      </c>
      <c r="F19" s="52">
        <v>5748</v>
      </c>
      <c r="G19" s="25" t="s">
        <v>12</v>
      </c>
      <c r="H19" s="25" t="s">
        <v>13</v>
      </c>
      <c r="I19" s="27">
        <v>2428</v>
      </c>
      <c r="J19" s="25" t="s">
        <v>400</v>
      </c>
      <c r="K19" s="26">
        <v>9910050010</v>
      </c>
      <c r="L19" s="25" t="s">
        <v>313</v>
      </c>
    </row>
    <row r="20" spans="1:12" ht="94.5" x14ac:dyDescent="0.25">
      <c r="A20" s="42">
        <f t="shared" si="1"/>
        <v>9</v>
      </c>
      <c r="B20" s="25" t="s">
        <v>20</v>
      </c>
      <c r="C20" s="47">
        <f>'[1]9,10 исп. штанги'!$C$25</f>
        <v>452.50260616563492</v>
      </c>
      <c r="D20" s="32">
        <f t="shared" si="0"/>
        <v>90.500521233126989</v>
      </c>
      <c r="E20" s="32">
        <f t="shared" si="2"/>
        <v>543.00312739876188</v>
      </c>
      <c r="F20" s="52">
        <v>5749</v>
      </c>
      <c r="G20" s="25" t="s">
        <v>12</v>
      </c>
      <c r="H20" s="25" t="s">
        <v>13</v>
      </c>
      <c r="I20" s="27">
        <v>2428</v>
      </c>
      <c r="J20" s="25" t="s">
        <v>400</v>
      </c>
      <c r="K20" s="26">
        <v>9910050001</v>
      </c>
      <c r="L20" s="25" t="s">
        <v>68</v>
      </c>
    </row>
    <row r="21" spans="1:12" ht="94.5" x14ac:dyDescent="0.25">
      <c r="A21" s="42">
        <f t="shared" si="1"/>
        <v>10</v>
      </c>
      <c r="B21" s="25" t="s">
        <v>21</v>
      </c>
      <c r="C21" s="47">
        <f>'[1]9,10 исп. штанги'!$E$25</f>
        <v>649.17008365111042</v>
      </c>
      <c r="D21" s="32">
        <f t="shared" si="0"/>
        <v>129.83401673022209</v>
      </c>
      <c r="E21" s="32">
        <f t="shared" si="2"/>
        <v>779.00410038133248</v>
      </c>
      <c r="F21" s="52">
        <v>5750</v>
      </c>
      <c r="G21" s="25" t="s">
        <v>12</v>
      </c>
      <c r="H21" s="25" t="s">
        <v>13</v>
      </c>
      <c r="I21" s="27">
        <v>2428</v>
      </c>
      <c r="J21" s="25" t="s">
        <v>400</v>
      </c>
      <c r="K21" s="26">
        <v>9910050004</v>
      </c>
      <c r="L21" s="25" t="s">
        <v>313</v>
      </c>
    </row>
    <row r="22" spans="1:12" ht="94.5" x14ac:dyDescent="0.25">
      <c r="A22" s="42">
        <f t="shared" si="1"/>
        <v>11</v>
      </c>
      <c r="B22" s="25" t="s">
        <v>22</v>
      </c>
      <c r="C22" s="47">
        <f>'[1]11,12 исп. указат.'!$C$24</f>
        <v>452.50160613568488</v>
      </c>
      <c r="D22" s="32">
        <f t="shared" si="0"/>
        <v>90.500321227136979</v>
      </c>
      <c r="E22" s="32">
        <f t="shared" si="2"/>
        <v>543.0019273628219</v>
      </c>
      <c r="F22" s="52">
        <v>5751</v>
      </c>
      <c r="G22" s="25" t="s">
        <v>12</v>
      </c>
      <c r="H22" s="25" t="s">
        <v>13</v>
      </c>
      <c r="I22" s="27">
        <v>2428</v>
      </c>
      <c r="J22" s="25" t="s">
        <v>400</v>
      </c>
      <c r="K22" s="26">
        <v>9910050011</v>
      </c>
      <c r="L22" s="25" t="s">
        <v>313</v>
      </c>
    </row>
    <row r="23" spans="1:12" ht="94.5" x14ac:dyDescent="0.25">
      <c r="A23" s="42">
        <f t="shared" si="1"/>
        <v>12</v>
      </c>
      <c r="B23" s="25" t="s">
        <v>23</v>
      </c>
      <c r="C23" s="47">
        <f>'[1]11,12 исп. указат.'!$E$24</f>
        <v>649.17008365111042</v>
      </c>
      <c r="D23" s="32">
        <f t="shared" si="0"/>
        <v>129.83401673022209</v>
      </c>
      <c r="E23" s="32">
        <f t="shared" si="2"/>
        <v>779.00410038133248</v>
      </c>
      <c r="F23" s="52">
        <v>5752</v>
      </c>
      <c r="G23" s="25" t="s">
        <v>12</v>
      </c>
      <c r="H23" s="25" t="s">
        <v>13</v>
      </c>
      <c r="I23" s="27">
        <v>2428</v>
      </c>
      <c r="J23" s="25" t="s">
        <v>400</v>
      </c>
      <c r="K23" s="26">
        <v>9910050004</v>
      </c>
      <c r="L23" s="25" t="s">
        <v>313</v>
      </c>
    </row>
    <row r="24" spans="1:12" ht="94.5" x14ac:dyDescent="0.25">
      <c r="A24" s="42">
        <f t="shared" si="1"/>
        <v>13</v>
      </c>
      <c r="B24" s="25" t="s">
        <v>24</v>
      </c>
      <c r="C24" s="47">
        <f>'[1]13 исп. указ. напряж.'!$C$23</f>
        <v>649.17008365111042</v>
      </c>
      <c r="D24" s="32">
        <f t="shared" si="0"/>
        <v>129.83401673022209</v>
      </c>
      <c r="E24" s="32">
        <f t="shared" si="2"/>
        <v>779.00410038133248</v>
      </c>
      <c r="F24" s="52">
        <v>5753</v>
      </c>
      <c r="G24" s="25" t="s">
        <v>12</v>
      </c>
      <c r="H24" s="25" t="s">
        <v>13</v>
      </c>
      <c r="I24" s="27">
        <v>2428</v>
      </c>
      <c r="J24" s="25" t="s">
        <v>400</v>
      </c>
      <c r="K24" s="26">
        <v>9910050008</v>
      </c>
      <c r="L24" s="25" t="s">
        <v>313</v>
      </c>
    </row>
    <row r="25" spans="1:12" ht="94.5" x14ac:dyDescent="0.25">
      <c r="A25" s="42">
        <f t="shared" si="1"/>
        <v>14</v>
      </c>
      <c r="B25" s="25" t="s">
        <v>25</v>
      </c>
      <c r="C25" s="47">
        <f>'[1]14 исп.инструм.'!$C$23</f>
        <v>253.33248639525934</v>
      </c>
      <c r="D25" s="32">
        <f t="shared" si="0"/>
        <v>50.666497279051868</v>
      </c>
      <c r="E25" s="32">
        <f t="shared" si="2"/>
        <v>303.99898367431121</v>
      </c>
      <c r="F25" s="52">
        <v>5754</v>
      </c>
      <c r="G25" s="25" t="s">
        <v>12</v>
      </c>
      <c r="H25" s="25" t="s">
        <v>13</v>
      </c>
      <c r="I25" s="27">
        <v>2428</v>
      </c>
      <c r="J25" s="25" t="s">
        <v>400</v>
      </c>
      <c r="K25" s="26">
        <v>9910050005</v>
      </c>
      <c r="L25" s="25" t="s">
        <v>313</v>
      </c>
    </row>
    <row r="26" spans="1:12" ht="94.5" x14ac:dyDescent="0.25">
      <c r="A26" s="42">
        <f t="shared" si="1"/>
        <v>15</v>
      </c>
      <c r="B26" s="25" t="s">
        <v>26</v>
      </c>
      <c r="C26" s="47">
        <f>'[1]15,16 исп.клещей'!$C$24</f>
        <v>394.16572708911059</v>
      </c>
      <c r="D26" s="32">
        <f t="shared" si="0"/>
        <v>78.833145417822124</v>
      </c>
      <c r="E26" s="32">
        <f t="shared" si="2"/>
        <v>472.99887250693268</v>
      </c>
      <c r="F26" s="52">
        <v>5755</v>
      </c>
      <c r="G26" s="25" t="s">
        <v>12</v>
      </c>
      <c r="H26" s="25" t="s">
        <v>13</v>
      </c>
      <c r="I26" s="27">
        <v>2428</v>
      </c>
      <c r="J26" s="25" t="s">
        <v>400</v>
      </c>
      <c r="K26" s="26">
        <v>9910050012</v>
      </c>
      <c r="L26" s="25" t="s">
        <v>313</v>
      </c>
    </row>
    <row r="27" spans="1:12" ht="94.5" x14ac:dyDescent="0.25">
      <c r="A27" s="42">
        <f t="shared" si="1"/>
        <v>16</v>
      </c>
      <c r="B27" s="25" t="s">
        <v>27</v>
      </c>
      <c r="C27" s="47">
        <f>'[1]15,16 исп.клещей'!$E$24</f>
        <v>522.50278125194029</v>
      </c>
      <c r="D27" s="32">
        <f t="shared" si="0"/>
        <v>104.50055625038806</v>
      </c>
      <c r="E27" s="32">
        <f t="shared" si="2"/>
        <v>627.00333750232835</v>
      </c>
      <c r="F27" s="52">
        <v>5756</v>
      </c>
      <c r="G27" s="25" t="s">
        <v>12</v>
      </c>
      <c r="H27" s="25" t="s">
        <v>13</v>
      </c>
      <c r="I27" s="27">
        <v>2428</v>
      </c>
      <c r="J27" s="25" t="s">
        <v>400</v>
      </c>
      <c r="K27" s="26">
        <v>9910050002</v>
      </c>
      <c r="L27" s="25" t="s">
        <v>313</v>
      </c>
    </row>
    <row r="28" spans="1:12" ht="94.5" x14ac:dyDescent="0.25">
      <c r="A28" s="42">
        <f t="shared" si="1"/>
        <v>17</v>
      </c>
      <c r="B28" s="25" t="s">
        <v>28</v>
      </c>
      <c r="C28" s="47">
        <f>'[1]17 исп. изол.'!$C$23</f>
        <v>394.16529351424174</v>
      </c>
      <c r="D28" s="32">
        <f t="shared" si="0"/>
        <v>78.833058702848348</v>
      </c>
      <c r="E28" s="32">
        <f t="shared" si="2"/>
        <v>472.99835221709009</v>
      </c>
      <c r="F28" s="52">
        <v>5757</v>
      </c>
      <c r="G28" s="25" t="s">
        <v>12</v>
      </c>
      <c r="H28" s="25" t="s">
        <v>13</v>
      </c>
      <c r="I28" s="27">
        <v>2428</v>
      </c>
      <c r="J28" s="25" t="s">
        <v>400</v>
      </c>
      <c r="K28" s="26">
        <v>9910050009</v>
      </c>
      <c r="L28" s="25" t="s">
        <v>313</v>
      </c>
    </row>
    <row r="29" spans="1:12" ht="94.5" x14ac:dyDescent="0.25">
      <c r="A29" s="42">
        <f t="shared" si="1"/>
        <v>18</v>
      </c>
      <c r="B29" s="25" t="s">
        <v>29</v>
      </c>
      <c r="C29" s="47">
        <f>'[1]18 исп.каб.'!$C$24</f>
        <v>6230.0038160973036</v>
      </c>
      <c r="D29" s="32">
        <f t="shared" si="0"/>
        <v>1246.0007632194609</v>
      </c>
      <c r="E29" s="32">
        <f t="shared" si="2"/>
        <v>7476.0045793167646</v>
      </c>
      <c r="F29" s="52">
        <v>5758</v>
      </c>
      <c r="G29" s="25" t="s">
        <v>12</v>
      </c>
      <c r="H29" s="25" t="s">
        <v>13</v>
      </c>
      <c r="I29" s="27">
        <v>2428</v>
      </c>
      <c r="J29" s="25" t="s">
        <v>400</v>
      </c>
      <c r="K29" s="26">
        <v>9910050006</v>
      </c>
      <c r="L29" s="25" t="s">
        <v>214</v>
      </c>
    </row>
    <row r="30" spans="1:12" ht="94.5" x14ac:dyDescent="0.25">
      <c r="A30" s="42">
        <f t="shared" si="1"/>
        <v>19</v>
      </c>
      <c r="B30" s="25" t="s">
        <v>30</v>
      </c>
      <c r="C30" s="47">
        <f>'[1]19 проверка изоляции мегаомметр'!$C$24</f>
        <v>8292.4992341362995</v>
      </c>
      <c r="D30" s="32">
        <f t="shared" si="0"/>
        <v>1658.4998468272599</v>
      </c>
      <c r="E30" s="32">
        <f t="shared" si="2"/>
        <v>9950.9990809635601</v>
      </c>
      <c r="F30" s="52">
        <v>5759</v>
      </c>
      <c r="G30" s="25" t="s">
        <v>12</v>
      </c>
      <c r="H30" s="25" t="s">
        <v>13</v>
      </c>
      <c r="I30" s="27">
        <v>2428</v>
      </c>
      <c r="J30" s="25" t="s">
        <v>400</v>
      </c>
      <c r="K30" s="26">
        <v>9910120010</v>
      </c>
      <c r="L30" s="25" t="s">
        <v>214</v>
      </c>
    </row>
    <row r="31" spans="1:12" ht="94.5" x14ac:dyDescent="0.25">
      <c r="A31" s="42">
        <f t="shared" si="1"/>
        <v>20</v>
      </c>
      <c r="B31" s="25" t="s">
        <v>31</v>
      </c>
      <c r="C31" s="47">
        <f>'[1]20 исп. изоляции сети'!$C$23</f>
        <v>1160.8338719780918</v>
      </c>
      <c r="D31" s="32">
        <f t="shared" si="0"/>
        <v>232.16677439561838</v>
      </c>
      <c r="E31" s="32">
        <f t="shared" si="2"/>
        <v>1393.0006463737102</v>
      </c>
      <c r="F31" s="52">
        <v>5760</v>
      </c>
      <c r="G31" s="25" t="s">
        <v>12</v>
      </c>
      <c r="H31" s="25" t="s">
        <v>13</v>
      </c>
      <c r="I31" s="27">
        <v>2428</v>
      </c>
      <c r="J31" s="25" t="s">
        <v>400</v>
      </c>
      <c r="K31" s="26">
        <v>9910120037</v>
      </c>
      <c r="L31" s="25" t="s">
        <v>214</v>
      </c>
    </row>
    <row r="32" spans="1:12" ht="94.5" x14ac:dyDescent="0.25">
      <c r="A32" s="42">
        <v>21</v>
      </c>
      <c r="B32" s="25" t="s">
        <v>322</v>
      </c>
      <c r="C32" s="47">
        <f>'[1]21 исп. лестн'!$C$22</f>
        <v>4636.6684462359899</v>
      </c>
      <c r="D32" s="32">
        <f t="shared" si="0"/>
        <v>927.33368924719798</v>
      </c>
      <c r="E32" s="32">
        <f t="shared" si="2"/>
        <v>5564.0021354831879</v>
      </c>
      <c r="F32" s="52">
        <v>5761</v>
      </c>
      <c r="G32" s="25" t="s">
        <v>12</v>
      </c>
      <c r="H32" s="25" t="s">
        <v>13</v>
      </c>
      <c r="I32" s="27">
        <v>2428</v>
      </c>
      <c r="J32" s="25" t="s">
        <v>400</v>
      </c>
      <c r="K32" s="26">
        <v>9910120572</v>
      </c>
      <c r="L32" s="25" t="s">
        <v>214</v>
      </c>
    </row>
    <row r="33" spans="1:12" ht="94.5" x14ac:dyDescent="0.25">
      <c r="A33" s="42">
        <f>A32+1</f>
        <v>22</v>
      </c>
      <c r="B33" s="25" t="s">
        <v>32</v>
      </c>
      <c r="C33" s="47">
        <f>'[1]22 исп. сопр.'!$C$22</f>
        <v>1961.66931086865</v>
      </c>
      <c r="D33" s="32">
        <f t="shared" si="0"/>
        <v>392.33386217373004</v>
      </c>
      <c r="E33" s="32">
        <f t="shared" si="2"/>
        <v>2354.0031730423798</v>
      </c>
      <c r="F33" s="52">
        <v>5762</v>
      </c>
      <c r="G33" s="25" t="s">
        <v>12</v>
      </c>
      <c r="H33" s="25" t="s">
        <v>13</v>
      </c>
      <c r="I33" s="27">
        <v>2428</v>
      </c>
      <c r="J33" s="25" t="s">
        <v>400</v>
      </c>
      <c r="K33" s="26">
        <v>9910120038</v>
      </c>
      <c r="L33" s="25" t="s">
        <v>214</v>
      </c>
    </row>
    <row r="34" spans="1:12" ht="94.5" x14ac:dyDescent="0.25">
      <c r="A34" s="42">
        <f t="shared" ref="A34:A97" si="3">A33+1</f>
        <v>23</v>
      </c>
      <c r="B34" s="25" t="s">
        <v>33</v>
      </c>
      <c r="C34" s="47">
        <f>'[1]23,24 опред. повреж. каб.'!$C$25</f>
        <v>11380.829977089457</v>
      </c>
      <c r="D34" s="47">
        <f t="shared" si="0"/>
        <v>2276.1659954178917</v>
      </c>
      <c r="E34" s="47">
        <f t="shared" si="2"/>
        <v>13656.99597250735</v>
      </c>
      <c r="F34" s="52">
        <v>5763</v>
      </c>
      <c r="G34" s="25" t="s">
        <v>12</v>
      </c>
      <c r="H34" s="25" t="s">
        <v>13</v>
      </c>
      <c r="I34" s="27">
        <v>2428</v>
      </c>
      <c r="J34" s="25" t="s">
        <v>400</v>
      </c>
      <c r="K34" s="26">
        <v>9910120039</v>
      </c>
      <c r="L34" s="25" t="s">
        <v>214</v>
      </c>
    </row>
    <row r="35" spans="1:12" ht="94.5" x14ac:dyDescent="0.25">
      <c r="A35" s="42">
        <f t="shared" si="3"/>
        <v>24</v>
      </c>
      <c r="B35" s="25" t="s">
        <v>34</v>
      </c>
      <c r="C35" s="47">
        <f>'[1]23,24 опред. повреж. каб.'!$E$25</f>
        <v>13215.833011742436</v>
      </c>
      <c r="D35" s="32">
        <f t="shared" si="0"/>
        <v>2643.1666023484872</v>
      </c>
      <c r="E35" s="32">
        <f t="shared" si="2"/>
        <v>15858.999614090922</v>
      </c>
      <c r="F35" s="52">
        <v>5764</v>
      </c>
      <c r="G35" s="25" t="s">
        <v>12</v>
      </c>
      <c r="H35" s="25" t="s">
        <v>13</v>
      </c>
      <c r="I35" s="27">
        <v>2428</v>
      </c>
      <c r="J35" s="25" t="s">
        <v>400</v>
      </c>
      <c r="K35" s="26">
        <v>9910120040</v>
      </c>
      <c r="L35" s="25" t="s">
        <v>214</v>
      </c>
    </row>
    <row r="36" spans="1:12" ht="94.5" x14ac:dyDescent="0.25">
      <c r="A36" s="42">
        <f t="shared" si="3"/>
        <v>25</v>
      </c>
      <c r="B36" s="25" t="s">
        <v>64</v>
      </c>
      <c r="C36" s="47">
        <f>'[1]25 пров. соед. заземл.'!$C$24</f>
        <v>3108.3339835694233</v>
      </c>
      <c r="D36" s="32">
        <f t="shared" si="0"/>
        <v>621.66679671388465</v>
      </c>
      <c r="E36" s="32">
        <f t="shared" si="2"/>
        <v>3730.0007802833079</v>
      </c>
      <c r="F36" s="52">
        <v>5765</v>
      </c>
      <c r="G36" s="25" t="s">
        <v>12</v>
      </c>
      <c r="H36" s="25" t="s">
        <v>13</v>
      </c>
      <c r="I36" s="27">
        <v>2428</v>
      </c>
      <c r="J36" s="25" t="s">
        <v>400</v>
      </c>
      <c r="K36" s="26">
        <v>9910120041</v>
      </c>
      <c r="L36" s="25" t="s">
        <v>214</v>
      </c>
    </row>
    <row r="37" spans="1:12" ht="94.5" x14ac:dyDescent="0.25">
      <c r="A37" s="42">
        <f t="shared" si="3"/>
        <v>26</v>
      </c>
      <c r="B37" s="25" t="s">
        <v>35</v>
      </c>
      <c r="C37" s="47">
        <f>'[1]26 опред. трассы к.л.'!$C$25</f>
        <v>7330.8326750908664</v>
      </c>
      <c r="D37" s="32">
        <f t="shared" si="0"/>
        <v>1466.1665350181734</v>
      </c>
      <c r="E37" s="32">
        <f t="shared" si="2"/>
        <v>8796.9992101090393</v>
      </c>
      <c r="F37" s="52">
        <v>5766</v>
      </c>
      <c r="G37" s="25" t="s">
        <v>12</v>
      </c>
      <c r="H37" s="25" t="s">
        <v>13</v>
      </c>
      <c r="I37" s="27">
        <v>2428</v>
      </c>
      <c r="J37" s="25" t="s">
        <v>400</v>
      </c>
      <c r="K37" s="26">
        <v>9910120042</v>
      </c>
      <c r="L37" s="25" t="s">
        <v>214</v>
      </c>
    </row>
    <row r="38" spans="1:12" ht="157.5" x14ac:dyDescent="0.25">
      <c r="A38" s="42">
        <f t="shared" si="3"/>
        <v>27</v>
      </c>
      <c r="B38" s="25" t="s">
        <v>36</v>
      </c>
      <c r="C38" s="47">
        <f>'[1]27 ремонт предохр.'!$C$23</f>
        <v>904.16838752542401</v>
      </c>
      <c r="D38" s="47">
        <f t="shared" si="0"/>
        <v>180.83367750508481</v>
      </c>
      <c r="E38" s="47">
        <f t="shared" si="2"/>
        <v>1085.0020650305089</v>
      </c>
      <c r="F38" s="52">
        <v>5767</v>
      </c>
      <c r="G38" s="25" t="s">
        <v>12</v>
      </c>
      <c r="H38" s="25" t="s">
        <v>13</v>
      </c>
      <c r="I38" s="27">
        <v>2428</v>
      </c>
      <c r="J38" s="25" t="s">
        <v>400</v>
      </c>
      <c r="K38" s="26">
        <v>9910120043</v>
      </c>
      <c r="L38" s="25" t="s">
        <v>314</v>
      </c>
    </row>
    <row r="39" spans="1:12" ht="94.5" x14ac:dyDescent="0.25">
      <c r="A39" s="42">
        <f t="shared" si="3"/>
        <v>28</v>
      </c>
      <c r="B39" s="25" t="s">
        <v>37</v>
      </c>
      <c r="C39" s="47">
        <f>'[1]28 Сушка тр. масла'!$C$23</f>
        <v>4409.9966542398115</v>
      </c>
      <c r="D39" s="32">
        <f t="shared" si="0"/>
        <v>881.99933084796237</v>
      </c>
      <c r="E39" s="32">
        <f t="shared" si="2"/>
        <v>5291.995985087774</v>
      </c>
      <c r="F39" s="52">
        <v>5768</v>
      </c>
      <c r="G39" s="25" t="s">
        <v>12</v>
      </c>
      <c r="H39" s="25" t="s">
        <v>13</v>
      </c>
      <c r="I39" s="27">
        <v>2428</v>
      </c>
      <c r="J39" s="25" t="s">
        <v>400</v>
      </c>
      <c r="K39" s="26">
        <v>9910120044</v>
      </c>
      <c r="L39" s="25" t="s">
        <v>214</v>
      </c>
    </row>
    <row r="40" spans="1:12" ht="94.5" x14ac:dyDescent="0.25">
      <c r="A40" s="42">
        <f t="shared" si="3"/>
        <v>29</v>
      </c>
      <c r="B40" s="25" t="s">
        <v>38</v>
      </c>
      <c r="C40" s="47">
        <f>'[1]29 Хром. анализ тр. масла в SAP'!$C$22</f>
        <v>4166.669690822624</v>
      </c>
      <c r="D40" s="32">
        <f t="shared" si="0"/>
        <v>833.33393816452485</v>
      </c>
      <c r="E40" s="32">
        <f t="shared" si="2"/>
        <v>5000.0036289871487</v>
      </c>
      <c r="F40" s="52">
        <v>5769</v>
      </c>
      <c r="G40" s="25" t="s">
        <v>12</v>
      </c>
      <c r="H40" s="25" t="s">
        <v>13</v>
      </c>
      <c r="I40" s="27">
        <v>2428</v>
      </c>
      <c r="J40" s="25" t="s">
        <v>400</v>
      </c>
      <c r="K40" s="26">
        <v>9910230003</v>
      </c>
      <c r="L40" s="25" t="s">
        <v>214</v>
      </c>
    </row>
    <row r="41" spans="1:12" ht="94.5" x14ac:dyDescent="0.25">
      <c r="A41" s="42">
        <f t="shared" si="3"/>
        <v>30</v>
      </c>
      <c r="B41" s="25" t="s">
        <v>39</v>
      </c>
      <c r="C41" s="47">
        <f>'[1]30 Хр. анализ масла (10,8 чч)'!$C$24</f>
        <v>9144.1661031474741</v>
      </c>
      <c r="D41" s="32">
        <f t="shared" si="0"/>
        <v>1828.8332206294949</v>
      </c>
      <c r="E41" s="32">
        <f t="shared" si="2"/>
        <v>10972.999323776969</v>
      </c>
      <c r="F41" s="52">
        <v>5770</v>
      </c>
      <c r="G41" s="25" t="s">
        <v>12</v>
      </c>
      <c r="H41" s="25" t="s">
        <v>13</v>
      </c>
      <c r="I41" s="27">
        <v>2428</v>
      </c>
      <c r="J41" s="25" t="s">
        <v>400</v>
      </c>
      <c r="K41" s="26">
        <v>9910120377</v>
      </c>
      <c r="L41" s="25" t="s">
        <v>214</v>
      </c>
    </row>
    <row r="42" spans="1:12" ht="94.5" x14ac:dyDescent="0.25">
      <c r="A42" s="42">
        <f t="shared" si="3"/>
        <v>31</v>
      </c>
      <c r="B42" s="25" t="s">
        <v>40</v>
      </c>
      <c r="C42" s="47">
        <f>'[1]31 согл. зем. уч.'!$C$23</f>
        <v>1045.0023420243938</v>
      </c>
      <c r="D42" s="32">
        <f t="shared" si="0"/>
        <v>209.00046840487877</v>
      </c>
      <c r="E42" s="32">
        <f t="shared" si="2"/>
        <v>1254.0028104292726</v>
      </c>
      <c r="F42" s="52">
        <v>5771</v>
      </c>
      <c r="G42" s="25" t="s">
        <v>12</v>
      </c>
      <c r="H42" s="25" t="s">
        <v>13</v>
      </c>
      <c r="I42" s="27">
        <v>2428</v>
      </c>
      <c r="J42" s="25" t="s">
        <v>400</v>
      </c>
      <c r="K42" s="26">
        <v>9910070003</v>
      </c>
      <c r="L42" s="25" t="s">
        <v>214</v>
      </c>
    </row>
    <row r="43" spans="1:12" ht="94.5" x14ac:dyDescent="0.25">
      <c r="A43" s="42">
        <f t="shared" si="3"/>
        <v>32</v>
      </c>
      <c r="B43" s="25" t="s">
        <v>41</v>
      </c>
      <c r="C43" s="47">
        <f>'[1]32 согл. зем. уч. (2)'!$C$23</f>
        <v>1555.8329285394616</v>
      </c>
      <c r="D43" s="47">
        <f t="shared" si="0"/>
        <v>311.16658570789235</v>
      </c>
      <c r="E43" s="47">
        <f>D43+C43</f>
        <v>1866.999514247354</v>
      </c>
      <c r="F43" s="52">
        <v>5772</v>
      </c>
      <c r="G43" s="25" t="s">
        <v>12</v>
      </c>
      <c r="H43" s="25" t="s">
        <v>13</v>
      </c>
      <c r="I43" s="27">
        <v>2428</v>
      </c>
      <c r="J43" s="25" t="s">
        <v>400</v>
      </c>
      <c r="K43" s="26">
        <v>9910070004</v>
      </c>
      <c r="L43" s="25" t="s">
        <v>214</v>
      </c>
    </row>
    <row r="44" spans="1:12" ht="94.5" x14ac:dyDescent="0.25">
      <c r="A44" s="42">
        <f t="shared" si="3"/>
        <v>33</v>
      </c>
      <c r="B44" s="25" t="s">
        <v>42</v>
      </c>
      <c r="C44" s="47">
        <f>'[1]33 согл. зем. уч. (3)'!$C$25</f>
        <v>7924.9987717025042</v>
      </c>
      <c r="D44" s="32">
        <f t="shared" si="0"/>
        <v>1584.9997543405009</v>
      </c>
      <c r="E44" s="32">
        <f t="shared" si="2"/>
        <v>9509.9985260430058</v>
      </c>
      <c r="F44" s="52">
        <v>5773</v>
      </c>
      <c r="G44" s="25" t="s">
        <v>12</v>
      </c>
      <c r="H44" s="25" t="s">
        <v>13</v>
      </c>
      <c r="I44" s="27">
        <v>2428</v>
      </c>
      <c r="J44" s="25" t="s">
        <v>400</v>
      </c>
      <c r="K44" s="26">
        <v>9910070005</v>
      </c>
      <c r="L44" s="25" t="s">
        <v>214</v>
      </c>
    </row>
    <row r="45" spans="1:12" ht="94.5" x14ac:dyDescent="0.25">
      <c r="A45" s="42">
        <f t="shared" si="3"/>
        <v>34</v>
      </c>
      <c r="B45" s="25" t="s">
        <v>43</v>
      </c>
      <c r="C45" s="47">
        <f>'[1]34 согл. энерг.об.'!$C$23</f>
        <v>3633.3317608056191</v>
      </c>
      <c r="D45" s="32">
        <f t="shared" si="0"/>
        <v>726.66635216112388</v>
      </c>
      <c r="E45" s="32">
        <f t="shared" si="2"/>
        <v>4359.9981129667431</v>
      </c>
      <c r="F45" s="52">
        <v>5774</v>
      </c>
      <c r="G45" s="25" t="s">
        <v>12</v>
      </c>
      <c r="H45" s="25" t="s">
        <v>13</v>
      </c>
      <c r="I45" s="27">
        <v>2428</v>
      </c>
      <c r="J45" s="25" t="s">
        <v>400</v>
      </c>
      <c r="K45" s="26">
        <v>9910070002</v>
      </c>
      <c r="L45" s="25" t="s">
        <v>214</v>
      </c>
    </row>
    <row r="46" spans="1:12" ht="94.5" x14ac:dyDescent="0.25">
      <c r="A46" s="42">
        <f t="shared" si="3"/>
        <v>35</v>
      </c>
      <c r="B46" s="25" t="s">
        <v>44</v>
      </c>
      <c r="C46" s="47">
        <f>'[1]35 Допуск перс до 10кВт'!$C$23</f>
        <v>10048.332287105774</v>
      </c>
      <c r="D46" s="32">
        <f t="shared" si="0"/>
        <v>2009.6664574211547</v>
      </c>
      <c r="E46" s="32">
        <f t="shared" si="2"/>
        <v>12057.998744526929</v>
      </c>
      <c r="F46" s="52">
        <v>5775</v>
      </c>
      <c r="G46" s="25" t="s">
        <v>12</v>
      </c>
      <c r="H46" s="25" t="s">
        <v>13</v>
      </c>
      <c r="I46" s="27">
        <v>2428</v>
      </c>
      <c r="J46" s="25" t="s">
        <v>400</v>
      </c>
      <c r="K46" s="26">
        <v>9910120315</v>
      </c>
      <c r="L46" s="25" t="s">
        <v>214</v>
      </c>
    </row>
    <row r="47" spans="1:12" ht="94.5" x14ac:dyDescent="0.25">
      <c r="A47" s="42">
        <f t="shared" si="3"/>
        <v>36</v>
      </c>
      <c r="B47" s="25" t="s">
        <v>45</v>
      </c>
      <c r="C47" s="47">
        <f>'[1]36 Допуск перс'!$C$23</f>
        <v>11162.504060635922</v>
      </c>
      <c r="D47" s="32">
        <f t="shared" si="0"/>
        <v>2232.5008121271844</v>
      </c>
      <c r="E47" s="32">
        <f t="shared" si="2"/>
        <v>13395.004872763106</v>
      </c>
      <c r="F47" s="52">
        <v>5776</v>
      </c>
      <c r="G47" s="25" t="s">
        <v>12</v>
      </c>
      <c r="H47" s="25" t="s">
        <v>13</v>
      </c>
      <c r="I47" s="27">
        <v>2428</v>
      </c>
      <c r="J47" s="25" t="s">
        <v>400</v>
      </c>
      <c r="K47" s="26">
        <v>9910120045</v>
      </c>
      <c r="L47" s="25" t="s">
        <v>214</v>
      </c>
    </row>
    <row r="48" spans="1:12" ht="94.5" x14ac:dyDescent="0.25">
      <c r="A48" s="42">
        <f t="shared" si="3"/>
        <v>37</v>
      </c>
      <c r="B48" s="25" t="s">
        <v>46</v>
      </c>
      <c r="C48" s="47">
        <f>'[1]37 тех. осмотр. эн. об.'!$C$23</f>
        <v>3306.6676165957333</v>
      </c>
      <c r="D48" s="32">
        <f t="shared" si="0"/>
        <v>661.33352331914671</v>
      </c>
      <c r="E48" s="32">
        <f t="shared" si="2"/>
        <v>3968.0011399148798</v>
      </c>
      <c r="F48" s="52">
        <v>5777</v>
      </c>
      <c r="G48" s="25" t="s">
        <v>12</v>
      </c>
      <c r="H48" s="25" t="s">
        <v>13</v>
      </c>
      <c r="I48" s="27">
        <v>2428</v>
      </c>
      <c r="J48" s="25" t="s">
        <v>400</v>
      </c>
      <c r="K48" s="26">
        <v>9910120048</v>
      </c>
      <c r="L48" s="25" t="s">
        <v>214</v>
      </c>
    </row>
    <row r="49" spans="1:12" ht="126" x14ac:dyDescent="0.25">
      <c r="A49" s="42">
        <f t="shared" si="3"/>
        <v>38</v>
      </c>
      <c r="B49" s="25" t="s">
        <v>47</v>
      </c>
      <c r="C49" s="47">
        <f>'[1]38 отключ.'!$C$25</f>
        <v>764.99690136738354</v>
      </c>
      <c r="D49" s="32">
        <f t="shared" si="0"/>
        <v>152.9993802734767</v>
      </c>
      <c r="E49" s="32">
        <f t="shared" si="2"/>
        <v>917.99628164086027</v>
      </c>
      <c r="F49" s="52">
        <v>5778</v>
      </c>
      <c r="G49" s="25" t="s">
        <v>12</v>
      </c>
      <c r="H49" s="25" t="s">
        <v>13</v>
      </c>
      <c r="I49" s="27">
        <v>2428</v>
      </c>
      <c r="J49" s="25" t="s">
        <v>400</v>
      </c>
      <c r="K49" s="26">
        <v>9910030002</v>
      </c>
      <c r="L49" s="25" t="s">
        <v>215</v>
      </c>
    </row>
    <row r="50" spans="1:12" ht="126" x14ac:dyDescent="0.25">
      <c r="A50" s="42">
        <f t="shared" si="3"/>
        <v>39</v>
      </c>
      <c r="B50" s="25" t="s">
        <v>48</v>
      </c>
      <c r="C50" s="47">
        <f>'[1]39 заявка'!$C$23</f>
        <v>7067.4991485865758</v>
      </c>
      <c r="D50" s="32">
        <f t="shared" si="0"/>
        <v>1413.4998297173152</v>
      </c>
      <c r="E50" s="32">
        <f t="shared" si="2"/>
        <v>8480.9989783038909</v>
      </c>
      <c r="F50" s="52">
        <v>5779</v>
      </c>
      <c r="G50" s="25" t="s">
        <v>12</v>
      </c>
      <c r="H50" s="25" t="s">
        <v>13</v>
      </c>
      <c r="I50" s="27">
        <v>2428</v>
      </c>
      <c r="J50" s="25" t="s">
        <v>400</v>
      </c>
      <c r="K50" s="26">
        <v>9910030005</v>
      </c>
      <c r="L50" s="25" t="s">
        <v>215</v>
      </c>
    </row>
    <row r="51" spans="1:12" ht="126" x14ac:dyDescent="0.25">
      <c r="A51" s="42">
        <f t="shared" si="3"/>
        <v>40</v>
      </c>
      <c r="B51" s="25" t="s">
        <v>49</v>
      </c>
      <c r="C51" s="47">
        <f>'[1]40 отключ. инд.'!$C$25</f>
        <v>2971.6676020362197</v>
      </c>
      <c r="D51" s="32">
        <f t="shared" si="0"/>
        <v>594.33352040724401</v>
      </c>
      <c r="E51" s="32">
        <f t="shared" si="2"/>
        <v>3566.0011224434638</v>
      </c>
      <c r="F51" s="52">
        <v>5780</v>
      </c>
      <c r="G51" s="25" t="s">
        <v>12</v>
      </c>
      <c r="H51" s="25" t="s">
        <v>13</v>
      </c>
      <c r="I51" s="27">
        <v>2428</v>
      </c>
      <c r="J51" s="25" t="s">
        <v>400</v>
      </c>
      <c r="K51" s="26">
        <v>9910030006</v>
      </c>
      <c r="L51" s="25" t="s">
        <v>215</v>
      </c>
    </row>
    <row r="52" spans="1:12" ht="126" x14ac:dyDescent="0.25">
      <c r="A52" s="42">
        <f t="shared" si="3"/>
        <v>41</v>
      </c>
      <c r="B52" s="25" t="s">
        <v>50</v>
      </c>
      <c r="C52" s="47">
        <f>'[1]41 отключ. инд. (2)'!$C$25</f>
        <v>3564.17</v>
      </c>
      <c r="D52" s="32">
        <f t="shared" si="0"/>
        <v>712.83400000000006</v>
      </c>
      <c r="E52" s="32">
        <f t="shared" si="2"/>
        <v>4277.0039999999999</v>
      </c>
      <c r="F52" s="52">
        <v>5781</v>
      </c>
      <c r="G52" s="25" t="s">
        <v>12</v>
      </c>
      <c r="H52" s="25" t="s">
        <v>13</v>
      </c>
      <c r="I52" s="27">
        <v>2428</v>
      </c>
      <c r="J52" s="25" t="s">
        <v>400</v>
      </c>
      <c r="K52" s="26">
        <v>9910030007</v>
      </c>
      <c r="L52" s="25" t="s">
        <v>215</v>
      </c>
    </row>
    <row r="53" spans="1:12" ht="173.25" x14ac:dyDescent="0.25">
      <c r="A53" s="42">
        <f t="shared" si="3"/>
        <v>42</v>
      </c>
      <c r="B53" s="25" t="s">
        <v>51</v>
      </c>
      <c r="C53" s="47">
        <f>'[1]42-43 Проверка вып. схемы'!$C$24</f>
        <v>116.66507186190509</v>
      </c>
      <c r="D53" s="32">
        <f t="shared" si="0"/>
        <v>23.333014372381019</v>
      </c>
      <c r="E53" s="32">
        <f t="shared" si="2"/>
        <v>139.99808623428612</v>
      </c>
      <c r="F53" s="52">
        <v>5782</v>
      </c>
      <c r="G53" s="25" t="s">
        <v>12</v>
      </c>
      <c r="H53" s="25" t="s">
        <v>13</v>
      </c>
      <c r="I53" s="27">
        <v>2428</v>
      </c>
      <c r="J53" s="25" t="s">
        <v>400</v>
      </c>
      <c r="K53" s="26">
        <v>9910120378</v>
      </c>
      <c r="L53" s="25" t="s">
        <v>315</v>
      </c>
    </row>
    <row r="54" spans="1:12" ht="173.25" x14ac:dyDescent="0.25">
      <c r="A54" s="42">
        <f t="shared" si="3"/>
        <v>43</v>
      </c>
      <c r="B54" s="25" t="s">
        <v>52</v>
      </c>
      <c r="C54" s="47">
        <f>'[1]42-43 Проверка вып. схемы'!$G$24</f>
        <v>197.50193831811993</v>
      </c>
      <c r="D54" s="32">
        <f t="shared" si="0"/>
        <v>39.500387663623989</v>
      </c>
      <c r="E54" s="32">
        <f t="shared" si="2"/>
        <v>237.00232598174392</v>
      </c>
      <c r="F54" s="52">
        <v>5783</v>
      </c>
      <c r="G54" s="25" t="s">
        <v>12</v>
      </c>
      <c r="H54" s="25" t="s">
        <v>13</v>
      </c>
      <c r="I54" s="27">
        <v>2428</v>
      </c>
      <c r="J54" s="25" t="s">
        <v>400</v>
      </c>
      <c r="K54" s="26">
        <v>9910120379</v>
      </c>
      <c r="L54" s="25" t="s">
        <v>315</v>
      </c>
    </row>
    <row r="55" spans="1:12" ht="94.5" x14ac:dyDescent="0.25">
      <c r="A55" s="42">
        <f t="shared" si="3"/>
        <v>44</v>
      </c>
      <c r="B55" s="25" t="s">
        <v>217</v>
      </c>
      <c r="C55" s="47">
        <f>'[1]44 вынос дерев опоры'!$C$22</f>
        <v>11578.331335900441</v>
      </c>
      <c r="D55" s="32">
        <f t="shared" si="0"/>
        <v>2315.6662671800882</v>
      </c>
      <c r="E55" s="32">
        <f t="shared" si="2"/>
        <v>13893.997603080528</v>
      </c>
      <c r="F55" s="52">
        <v>5784</v>
      </c>
      <c r="G55" s="25" t="s">
        <v>12</v>
      </c>
      <c r="H55" s="25" t="s">
        <v>13</v>
      </c>
      <c r="I55" s="27">
        <v>2428</v>
      </c>
      <c r="J55" s="25" t="s">
        <v>400</v>
      </c>
      <c r="K55" s="26">
        <v>9910120054</v>
      </c>
      <c r="L55" s="25" t="s">
        <v>214</v>
      </c>
    </row>
    <row r="56" spans="1:12" ht="94.5" x14ac:dyDescent="0.25">
      <c r="A56" s="42">
        <f t="shared" si="3"/>
        <v>45</v>
      </c>
      <c r="B56" s="25" t="s">
        <v>218</v>
      </c>
      <c r="C56" s="47">
        <f>'[1]45 вынос опоры ВЛ 0,4'!$C$23</f>
        <v>12974.166912840406</v>
      </c>
      <c r="D56" s="32">
        <f t="shared" si="0"/>
        <v>2594.8333825680816</v>
      </c>
      <c r="E56" s="32">
        <f t="shared" si="2"/>
        <v>15569.000295408488</v>
      </c>
      <c r="F56" s="52">
        <v>5785</v>
      </c>
      <c r="G56" s="25" t="s">
        <v>12</v>
      </c>
      <c r="H56" s="25" t="s">
        <v>13</v>
      </c>
      <c r="I56" s="27">
        <v>2428</v>
      </c>
      <c r="J56" s="25" t="s">
        <v>400</v>
      </c>
      <c r="K56" s="26">
        <v>9910120055</v>
      </c>
      <c r="L56" s="25" t="s">
        <v>214</v>
      </c>
    </row>
    <row r="57" spans="1:12" ht="94.5" x14ac:dyDescent="0.25">
      <c r="A57" s="42">
        <f t="shared" si="3"/>
        <v>46</v>
      </c>
      <c r="B57" s="25" t="s">
        <v>219</v>
      </c>
      <c r="C57" s="47">
        <f>'[1]46 Замена жб приставки 10 кВ'!$C$24</f>
        <v>11255.829547104471</v>
      </c>
      <c r="D57" s="32">
        <f t="shared" si="0"/>
        <v>2251.1659094208944</v>
      </c>
      <c r="E57" s="32">
        <f t="shared" si="2"/>
        <v>13506.995456525365</v>
      </c>
      <c r="F57" s="52">
        <v>5786</v>
      </c>
      <c r="G57" s="25" t="s">
        <v>12</v>
      </c>
      <c r="H57" s="25" t="s">
        <v>13</v>
      </c>
      <c r="I57" s="27">
        <v>2428</v>
      </c>
      <c r="J57" s="25" t="s">
        <v>400</v>
      </c>
      <c r="K57" s="26">
        <v>9910120056</v>
      </c>
      <c r="L57" s="25" t="s">
        <v>214</v>
      </c>
    </row>
    <row r="58" spans="1:12" ht="94.5" x14ac:dyDescent="0.25">
      <c r="A58" s="42">
        <f t="shared" si="3"/>
        <v>47</v>
      </c>
      <c r="B58" s="25" t="s">
        <v>220</v>
      </c>
      <c r="C58" s="47">
        <f>'[1]47 замена жб приставки 0,4 кВ'!$C$24</f>
        <v>11813.332955386024</v>
      </c>
      <c r="D58" s="32">
        <f t="shared" si="0"/>
        <v>2362.6665910772049</v>
      </c>
      <c r="E58" s="32">
        <f t="shared" si="2"/>
        <v>14175.999546463228</v>
      </c>
      <c r="F58" s="52">
        <v>5787</v>
      </c>
      <c r="G58" s="25" t="s">
        <v>12</v>
      </c>
      <c r="H58" s="25" t="s">
        <v>13</v>
      </c>
      <c r="I58" s="27">
        <v>2428</v>
      </c>
      <c r="J58" s="25" t="s">
        <v>400</v>
      </c>
      <c r="K58" s="26">
        <v>9910120057</v>
      </c>
      <c r="L58" s="25" t="s">
        <v>214</v>
      </c>
    </row>
    <row r="59" spans="1:12" ht="94.5" x14ac:dyDescent="0.25">
      <c r="A59" s="42">
        <f t="shared" si="3"/>
        <v>48</v>
      </c>
      <c r="B59" s="25" t="s">
        <v>53</v>
      </c>
      <c r="C59" s="47">
        <f>'[1]48 Замена провода А-50'!$C$24</f>
        <v>73569.17020609029</v>
      </c>
      <c r="D59" s="32">
        <f t="shared" si="0"/>
        <v>14713.834041218059</v>
      </c>
      <c r="E59" s="32">
        <f t="shared" si="2"/>
        <v>88283.004247308345</v>
      </c>
      <c r="F59" s="52">
        <v>5788</v>
      </c>
      <c r="G59" s="25" t="s">
        <v>12</v>
      </c>
      <c r="H59" s="25" t="s">
        <v>13</v>
      </c>
      <c r="I59" s="27">
        <v>2428</v>
      </c>
      <c r="J59" s="25" t="s">
        <v>400</v>
      </c>
      <c r="K59" s="26">
        <v>9910120058</v>
      </c>
      <c r="L59" s="25" t="s">
        <v>214</v>
      </c>
    </row>
    <row r="60" spans="1:12" ht="94.5" x14ac:dyDescent="0.25">
      <c r="A60" s="42">
        <f t="shared" si="3"/>
        <v>49</v>
      </c>
      <c r="B60" s="25" t="s">
        <v>221</v>
      </c>
      <c r="C60" s="47">
        <f>'[1]49 установка опоры 0,4 кВ'!$C$23</f>
        <v>10093.33</v>
      </c>
      <c r="D60" s="32">
        <f t="shared" si="0"/>
        <v>2018.6660000000002</v>
      </c>
      <c r="E60" s="32">
        <f t="shared" si="2"/>
        <v>12111.995999999999</v>
      </c>
      <c r="F60" s="52">
        <v>5789</v>
      </c>
      <c r="G60" s="25" t="s">
        <v>12</v>
      </c>
      <c r="H60" s="25" t="s">
        <v>13</v>
      </c>
      <c r="I60" s="27">
        <v>2428</v>
      </c>
      <c r="J60" s="25" t="s">
        <v>400</v>
      </c>
      <c r="K60" s="26">
        <v>9910120059</v>
      </c>
      <c r="L60" s="25" t="s">
        <v>214</v>
      </c>
    </row>
    <row r="61" spans="1:12" ht="94.5" x14ac:dyDescent="0.25">
      <c r="A61" s="42">
        <f t="shared" si="3"/>
        <v>50</v>
      </c>
      <c r="B61" s="25" t="s">
        <v>222</v>
      </c>
      <c r="C61" s="47">
        <f>'[1]50 уст приставк 0,4 кВ'!$C$23</f>
        <v>7925.8309270772315</v>
      </c>
      <c r="D61" s="32">
        <f t="shared" si="0"/>
        <v>1585.1661854154463</v>
      </c>
      <c r="E61" s="32">
        <f t="shared" si="2"/>
        <v>9510.9971124926778</v>
      </c>
      <c r="F61" s="52">
        <v>5790</v>
      </c>
      <c r="G61" s="25" t="s">
        <v>12</v>
      </c>
      <c r="H61" s="25" t="s">
        <v>13</v>
      </c>
      <c r="I61" s="27">
        <v>2428</v>
      </c>
      <c r="J61" s="25" t="s">
        <v>400</v>
      </c>
      <c r="K61" s="26">
        <v>9910120060</v>
      </c>
      <c r="L61" s="25" t="s">
        <v>214</v>
      </c>
    </row>
    <row r="62" spans="1:12" ht="94.5" x14ac:dyDescent="0.25">
      <c r="A62" s="42">
        <f t="shared" si="3"/>
        <v>51</v>
      </c>
      <c r="B62" s="25" t="s">
        <v>223</v>
      </c>
      <c r="C62" s="47">
        <f>'[1]51уст жб прист 10 кВ'!$C$24</f>
        <v>8180.0017572580573</v>
      </c>
      <c r="D62" s="32">
        <f t="shared" si="0"/>
        <v>1636.0003514516116</v>
      </c>
      <c r="E62" s="32">
        <f t="shared" si="2"/>
        <v>9816.0021087096684</v>
      </c>
      <c r="F62" s="52">
        <v>5791</v>
      </c>
      <c r="G62" s="25" t="s">
        <v>12</v>
      </c>
      <c r="H62" s="25" t="s">
        <v>13</v>
      </c>
      <c r="I62" s="27">
        <v>2428</v>
      </c>
      <c r="J62" s="25" t="s">
        <v>400</v>
      </c>
      <c r="K62" s="26">
        <v>9910120573</v>
      </c>
      <c r="L62" s="25" t="s">
        <v>214</v>
      </c>
    </row>
    <row r="63" spans="1:12" ht="94.5" x14ac:dyDescent="0.25">
      <c r="A63" s="42">
        <f t="shared" si="3"/>
        <v>52</v>
      </c>
      <c r="B63" s="25" t="s">
        <v>323</v>
      </c>
      <c r="C63" s="47">
        <f>'[1]52 исп трансф'!$C$23</f>
        <v>25813.332604193369</v>
      </c>
      <c r="D63" s="32">
        <f t="shared" si="0"/>
        <v>5162.6665208386739</v>
      </c>
      <c r="E63" s="32">
        <f t="shared" si="2"/>
        <v>30975.999125032042</v>
      </c>
      <c r="F63" s="52">
        <v>5792</v>
      </c>
      <c r="G63" s="25" t="s">
        <v>12</v>
      </c>
      <c r="H63" s="25" t="s">
        <v>13</v>
      </c>
      <c r="I63" s="27">
        <v>2428</v>
      </c>
      <c r="J63" s="25" t="s">
        <v>400</v>
      </c>
      <c r="K63" s="26">
        <v>9910120574</v>
      </c>
      <c r="L63" s="25" t="s">
        <v>214</v>
      </c>
    </row>
    <row r="64" spans="1:12" ht="94.5" x14ac:dyDescent="0.25">
      <c r="A64" s="42">
        <f t="shared" si="3"/>
        <v>53</v>
      </c>
      <c r="B64" s="25" t="s">
        <v>72</v>
      </c>
      <c r="C64" s="47">
        <f>'[1]53 Анализ кислоты'!$C$24</f>
        <v>1102.497085000932</v>
      </c>
      <c r="D64" s="32">
        <f t="shared" si="0"/>
        <v>220.49941700018641</v>
      </c>
      <c r="E64" s="32">
        <f t="shared" si="2"/>
        <v>1322.9965020011184</v>
      </c>
      <c r="F64" s="52">
        <v>5793</v>
      </c>
      <c r="G64" s="25" t="s">
        <v>12</v>
      </c>
      <c r="H64" s="25" t="s">
        <v>13</v>
      </c>
      <c r="I64" s="27">
        <v>2428</v>
      </c>
      <c r="J64" s="25" t="s">
        <v>400</v>
      </c>
      <c r="K64" s="26">
        <v>9910120062</v>
      </c>
      <c r="L64" s="25" t="s">
        <v>214</v>
      </c>
    </row>
    <row r="65" spans="1:12" ht="94.5" x14ac:dyDescent="0.25">
      <c r="A65" s="42">
        <f t="shared" si="3"/>
        <v>54</v>
      </c>
      <c r="B65" s="25" t="s">
        <v>73</v>
      </c>
      <c r="C65" s="47">
        <f>'[1]54 Анализ воды'!$C$25</f>
        <v>973.32953647270142</v>
      </c>
      <c r="D65" s="32">
        <f t="shared" si="0"/>
        <v>194.66590729454029</v>
      </c>
      <c r="E65" s="32">
        <f t="shared" si="2"/>
        <v>1167.9954437672418</v>
      </c>
      <c r="F65" s="52">
        <v>5794</v>
      </c>
      <c r="G65" s="25" t="s">
        <v>12</v>
      </c>
      <c r="H65" s="25" t="s">
        <v>13</v>
      </c>
      <c r="I65" s="27">
        <v>2428</v>
      </c>
      <c r="J65" s="25" t="s">
        <v>400</v>
      </c>
      <c r="K65" s="26">
        <v>9910120063</v>
      </c>
      <c r="L65" s="25" t="s">
        <v>214</v>
      </c>
    </row>
    <row r="66" spans="1:12" ht="110.25" x14ac:dyDescent="0.25">
      <c r="A66" s="42">
        <f t="shared" si="3"/>
        <v>55</v>
      </c>
      <c r="B66" s="25" t="s">
        <v>379</v>
      </c>
      <c r="C66" s="47">
        <f>'[1]55 ТУ до 100'!$C$24</f>
        <v>833.3340376000001</v>
      </c>
      <c r="D66" s="32">
        <f t="shared" si="0"/>
        <v>166.66680752000002</v>
      </c>
      <c r="E66" s="32">
        <f t="shared" si="2"/>
        <v>1000.0008451200001</v>
      </c>
      <c r="F66" s="52">
        <v>8787</v>
      </c>
      <c r="G66" s="25" t="s">
        <v>12</v>
      </c>
      <c r="H66" s="25" t="s">
        <v>13</v>
      </c>
      <c r="I66" s="27">
        <v>2441</v>
      </c>
      <c r="J66" s="25" t="s">
        <v>294</v>
      </c>
      <c r="K66" s="26">
        <v>9910120080</v>
      </c>
      <c r="L66" s="25" t="s">
        <v>214</v>
      </c>
    </row>
    <row r="67" spans="1:12" ht="110.25" x14ac:dyDescent="0.25">
      <c r="A67" s="42">
        <f t="shared" si="3"/>
        <v>56</v>
      </c>
      <c r="B67" s="25" t="s">
        <v>380</v>
      </c>
      <c r="C67" s="47">
        <f>'[1]56 ТУ 101 до 500'!$C$23</f>
        <v>797.49871928711821</v>
      </c>
      <c r="D67" s="32">
        <f t="shared" si="0"/>
        <v>159.49974385742365</v>
      </c>
      <c r="E67" s="32">
        <f t="shared" si="2"/>
        <v>956.9984631445418</v>
      </c>
      <c r="F67" s="52">
        <v>15282</v>
      </c>
      <c r="G67" s="25" t="s">
        <v>12</v>
      </c>
      <c r="H67" s="25" t="s">
        <v>13</v>
      </c>
      <c r="I67" s="27">
        <v>2441</v>
      </c>
      <c r="J67" s="25" t="s">
        <v>294</v>
      </c>
      <c r="K67" s="26">
        <v>9910120575</v>
      </c>
      <c r="L67" s="25" t="s">
        <v>214</v>
      </c>
    </row>
    <row r="68" spans="1:12" ht="110.25" x14ac:dyDescent="0.25">
      <c r="A68" s="42">
        <f t="shared" si="3"/>
        <v>57</v>
      </c>
      <c r="B68" s="25" t="s">
        <v>381</v>
      </c>
      <c r="C68" s="47">
        <f>'[1]57 ТУ 501 до 1000'!$C$23</f>
        <v>709.16507185</v>
      </c>
      <c r="D68" s="47">
        <f t="shared" si="0"/>
        <v>141.83301437</v>
      </c>
      <c r="E68" s="47">
        <f t="shared" si="2"/>
        <v>850.99808622</v>
      </c>
      <c r="F68" s="52">
        <v>15283</v>
      </c>
      <c r="G68" s="25" t="s">
        <v>12</v>
      </c>
      <c r="H68" s="25" t="s">
        <v>13</v>
      </c>
      <c r="I68" s="27">
        <v>2441</v>
      </c>
      <c r="J68" s="25" t="s">
        <v>294</v>
      </c>
      <c r="K68" s="26">
        <v>9910120576</v>
      </c>
      <c r="L68" s="25" t="s">
        <v>214</v>
      </c>
    </row>
    <row r="69" spans="1:12" ht="110.25" x14ac:dyDescent="0.25">
      <c r="A69" s="42">
        <f t="shared" si="3"/>
        <v>58</v>
      </c>
      <c r="B69" s="25" t="s">
        <v>382</v>
      </c>
      <c r="C69" s="47">
        <f>'[1]58 ТУ свыше 1000'!$C$23</f>
        <v>620.83348517219383</v>
      </c>
      <c r="D69" s="47">
        <f t="shared" si="0"/>
        <v>124.16669703443877</v>
      </c>
      <c r="E69" s="47">
        <f t="shared" si="2"/>
        <v>745.00018220663264</v>
      </c>
      <c r="F69" s="52">
        <v>15284</v>
      </c>
      <c r="G69" s="25" t="s">
        <v>12</v>
      </c>
      <c r="H69" s="25" t="s">
        <v>13</v>
      </c>
      <c r="I69" s="27">
        <v>2441</v>
      </c>
      <c r="J69" s="25" t="s">
        <v>294</v>
      </c>
      <c r="K69" s="26">
        <v>9910120577</v>
      </c>
      <c r="L69" s="25" t="s">
        <v>214</v>
      </c>
    </row>
    <row r="70" spans="1:12" ht="63" x14ac:dyDescent="0.25">
      <c r="A70" s="42">
        <f t="shared" si="3"/>
        <v>59</v>
      </c>
      <c r="B70" s="25" t="s">
        <v>54</v>
      </c>
      <c r="C70" s="47">
        <f>'[1]59 ксерокопия'!$C$24</f>
        <v>5.3171666666666644</v>
      </c>
      <c r="D70" s="32">
        <f t="shared" si="0"/>
        <v>1.063433333333333</v>
      </c>
      <c r="E70" s="32">
        <f t="shared" si="2"/>
        <v>6.3805999999999976</v>
      </c>
      <c r="F70" s="52">
        <v>5795</v>
      </c>
      <c r="G70" s="25" t="s">
        <v>12</v>
      </c>
      <c r="H70" s="25" t="s">
        <v>13</v>
      </c>
      <c r="I70" s="27">
        <v>2441</v>
      </c>
      <c r="J70" s="25" t="s">
        <v>294</v>
      </c>
      <c r="K70" s="26">
        <v>9910120128</v>
      </c>
      <c r="L70" s="25" t="s">
        <v>214</v>
      </c>
    </row>
    <row r="71" spans="1:12" ht="94.5" x14ac:dyDescent="0.25">
      <c r="A71" s="42">
        <f t="shared" si="3"/>
        <v>60</v>
      </c>
      <c r="B71" s="25" t="s">
        <v>74</v>
      </c>
      <c r="C71" s="47">
        <f>'[1]60 Электрод'!$C$24</f>
        <v>965.83303327261297</v>
      </c>
      <c r="D71" s="32">
        <f t="shared" si="0"/>
        <v>193.16660665452261</v>
      </c>
      <c r="E71" s="32">
        <f t="shared" si="2"/>
        <v>1158.9996399271356</v>
      </c>
      <c r="F71" s="52">
        <v>5796</v>
      </c>
      <c r="G71" s="25" t="s">
        <v>12</v>
      </c>
      <c r="H71" s="25" t="s">
        <v>13</v>
      </c>
      <c r="I71" s="27">
        <v>2428</v>
      </c>
      <c r="J71" s="25" t="s">
        <v>400</v>
      </c>
      <c r="K71" s="26">
        <v>9910120380</v>
      </c>
      <c r="L71" s="25" t="s">
        <v>214</v>
      </c>
    </row>
    <row r="72" spans="1:12" ht="94.5" x14ac:dyDescent="0.25">
      <c r="A72" s="42">
        <f t="shared" si="3"/>
        <v>61</v>
      </c>
      <c r="B72" s="25" t="s">
        <v>75</v>
      </c>
      <c r="C72" s="47">
        <f>'[1] 61 Шайба'!$C$24</f>
        <v>510.83482524019496</v>
      </c>
      <c r="D72" s="32">
        <f t="shared" si="0"/>
        <v>102.166965048039</v>
      </c>
      <c r="E72" s="32">
        <f t="shared" si="2"/>
        <v>613.00179028823391</v>
      </c>
      <c r="F72" s="52">
        <v>5797</v>
      </c>
      <c r="G72" s="25" t="s">
        <v>12</v>
      </c>
      <c r="H72" s="25" t="s">
        <v>13</v>
      </c>
      <c r="I72" s="27">
        <v>2428</v>
      </c>
      <c r="J72" s="25" t="s">
        <v>400</v>
      </c>
      <c r="K72" s="26">
        <v>9910120381</v>
      </c>
      <c r="L72" s="25" t="s">
        <v>214</v>
      </c>
    </row>
    <row r="73" spans="1:12" ht="94.5" x14ac:dyDescent="0.25">
      <c r="A73" s="42">
        <f t="shared" si="3"/>
        <v>62</v>
      </c>
      <c r="B73" s="25" t="s">
        <v>76</v>
      </c>
      <c r="C73" s="47">
        <f>'[1]62 Втулка'!$C$24</f>
        <v>5965.8321204492122</v>
      </c>
      <c r="D73" s="32">
        <f t="shared" si="0"/>
        <v>1193.1664240898424</v>
      </c>
      <c r="E73" s="32">
        <f t="shared" si="2"/>
        <v>7158.9985445390548</v>
      </c>
      <c r="F73" s="52">
        <v>5798</v>
      </c>
      <c r="G73" s="25" t="s">
        <v>12</v>
      </c>
      <c r="H73" s="25" t="s">
        <v>13</v>
      </c>
      <c r="I73" s="27">
        <v>2428</v>
      </c>
      <c r="J73" s="25" t="s">
        <v>400</v>
      </c>
      <c r="K73" s="26">
        <v>9910120382</v>
      </c>
      <c r="L73" s="25" t="s">
        <v>214</v>
      </c>
    </row>
    <row r="74" spans="1:12" ht="94.5" x14ac:dyDescent="0.25">
      <c r="A74" s="42">
        <f t="shared" si="3"/>
        <v>63</v>
      </c>
      <c r="B74" s="25" t="s">
        <v>372</v>
      </c>
      <c r="C74" s="47">
        <f>'[1]63-66 1чч контроля'!$D$27</f>
        <v>1102.5004512476207</v>
      </c>
      <c r="D74" s="32">
        <f t="shared" si="0"/>
        <v>220.50009024952416</v>
      </c>
      <c r="E74" s="32">
        <f t="shared" si="2"/>
        <v>1323.0005414971449</v>
      </c>
      <c r="F74" s="52">
        <v>5799</v>
      </c>
      <c r="G74" s="25" t="s">
        <v>12</v>
      </c>
      <c r="H74" s="25" t="s">
        <v>13</v>
      </c>
      <c r="I74" s="27">
        <v>2428</v>
      </c>
      <c r="J74" s="25" t="s">
        <v>400</v>
      </c>
      <c r="K74" s="26">
        <v>9910120383</v>
      </c>
      <c r="L74" s="25" t="s">
        <v>214</v>
      </c>
    </row>
    <row r="75" spans="1:12" ht="94.5" x14ac:dyDescent="0.25">
      <c r="A75" s="42">
        <f t="shared" si="3"/>
        <v>64</v>
      </c>
      <c r="B75" s="25" t="s">
        <v>373</v>
      </c>
      <c r="C75" s="47">
        <f>'[1]63-66 1чч контроля'!$E$27</f>
        <v>963.33379285972148</v>
      </c>
      <c r="D75" s="47">
        <f t="shared" si="0"/>
        <v>192.66675857194431</v>
      </c>
      <c r="E75" s="47">
        <f>D75+C75</f>
        <v>1156.0005514316658</v>
      </c>
      <c r="F75" s="52">
        <v>5800</v>
      </c>
      <c r="G75" s="25">
        <v>11133</v>
      </c>
      <c r="H75" s="25" t="s">
        <v>13</v>
      </c>
      <c r="I75" s="27">
        <v>2428</v>
      </c>
      <c r="J75" s="25" t="s">
        <v>400</v>
      </c>
      <c r="K75" s="26">
        <v>9910120384</v>
      </c>
      <c r="L75" s="25" t="s">
        <v>214</v>
      </c>
    </row>
    <row r="76" spans="1:12" ht="94.5" x14ac:dyDescent="0.25">
      <c r="A76" s="42">
        <f t="shared" si="3"/>
        <v>65</v>
      </c>
      <c r="B76" s="25" t="s">
        <v>374</v>
      </c>
      <c r="C76" s="47">
        <f>'[1]63-66 1чч контроля'!$F$27</f>
        <v>835.82724556043445</v>
      </c>
      <c r="D76" s="32">
        <f t="shared" si="0"/>
        <v>167.16544911208689</v>
      </c>
      <c r="E76" s="32">
        <f>D76+C76+0.01</f>
        <v>1003.0026946725213</v>
      </c>
      <c r="F76" s="52">
        <v>5801</v>
      </c>
      <c r="G76" s="25" t="s">
        <v>12</v>
      </c>
      <c r="H76" s="25" t="s">
        <v>13</v>
      </c>
      <c r="I76" s="27">
        <v>2428</v>
      </c>
      <c r="J76" s="25" t="s">
        <v>400</v>
      </c>
      <c r="K76" s="26">
        <v>9910120385</v>
      </c>
      <c r="L76" s="25" t="s">
        <v>214</v>
      </c>
    </row>
    <row r="77" spans="1:12" ht="94.5" x14ac:dyDescent="0.25">
      <c r="A77" s="42">
        <f t="shared" si="3"/>
        <v>66</v>
      </c>
      <c r="B77" s="25" t="s">
        <v>375</v>
      </c>
      <c r="C77" s="47">
        <f>'[1]63-66 1чч контроля'!$G$27</f>
        <v>719.99939697360276</v>
      </c>
      <c r="D77" s="32">
        <f t="shared" ref="D77:D100" si="4">C77*0.2</f>
        <v>143.99987939472055</v>
      </c>
      <c r="E77" s="32">
        <f t="shared" si="2"/>
        <v>863.99927636832331</v>
      </c>
      <c r="F77" s="52">
        <v>5802</v>
      </c>
      <c r="G77" s="25" t="s">
        <v>12</v>
      </c>
      <c r="H77" s="25" t="s">
        <v>13</v>
      </c>
      <c r="I77" s="27">
        <v>2428</v>
      </c>
      <c r="J77" s="25" t="s">
        <v>400</v>
      </c>
      <c r="K77" s="26">
        <v>9910120386</v>
      </c>
      <c r="L77" s="25" t="s">
        <v>214</v>
      </c>
    </row>
    <row r="78" spans="1:12" ht="94.5" x14ac:dyDescent="0.25">
      <c r="A78" s="42">
        <f t="shared" si="3"/>
        <v>67</v>
      </c>
      <c r="B78" s="25" t="s">
        <v>224</v>
      </c>
      <c r="C78" s="47">
        <f>'[1]67установка концевой муфты'!$C$24</f>
        <v>9225.0008295299358</v>
      </c>
      <c r="D78" s="32">
        <f t="shared" si="4"/>
        <v>1845.0001659059872</v>
      </c>
      <c r="E78" s="32">
        <f t="shared" si="2"/>
        <v>11070.000995435923</v>
      </c>
      <c r="F78" s="52">
        <v>5803</v>
      </c>
      <c r="G78" s="25" t="s">
        <v>12</v>
      </c>
      <c r="H78" s="25" t="s">
        <v>13</v>
      </c>
      <c r="I78" s="27">
        <v>2428</v>
      </c>
      <c r="J78" s="25" t="s">
        <v>400</v>
      </c>
      <c r="K78" s="26">
        <v>9910120387</v>
      </c>
      <c r="L78" s="25" t="s">
        <v>214</v>
      </c>
    </row>
    <row r="79" spans="1:12" ht="94.5" x14ac:dyDescent="0.25">
      <c r="A79" s="42">
        <f t="shared" si="3"/>
        <v>68</v>
      </c>
      <c r="B79" s="25" t="s">
        <v>225</v>
      </c>
      <c r="C79" s="47">
        <f>'[1]68 вскр грунта для ус. соед. м'!$C$24</f>
        <v>12207.501526321314</v>
      </c>
      <c r="D79" s="32">
        <f t="shared" si="4"/>
        <v>2441.5003052642628</v>
      </c>
      <c r="E79" s="32">
        <f t="shared" si="2"/>
        <v>14649.001831585576</v>
      </c>
      <c r="F79" s="52">
        <v>5804</v>
      </c>
      <c r="G79" s="25" t="s">
        <v>12</v>
      </c>
      <c r="H79" s="25" t="s">
        <v>13</v>
      </c>
      <c r="I79" s="27">
        <v>2428</v>
      </c>
      <c r="J79" s="25" t="s">
        <v>400</v>
      </c>
      <c r="K79" s="26">
        <v>9910120388</v>
      </c>
      <c r="L79" s="25" t="s">
        <v>214</v>
      </c>
    </row>
    <row r="80" spans="1:12" ht="94.5" x14ac:dyDescent="0.25">
      <c r="A80" s="42">
        <f t="shared" si="3"/>
        <v>69</v>
      </c>
      <c r="B80" s="25" t="s">
        <v>226</v>
      </c>
      <c r="C80" s="47">
        <f>'[1]69 каб. по стене'!$C$21</f>
        <v>1102.4980166628904</v>
      </c>
      <c r="D80" s="32">
        <f t="shared" si="4"/>
        <v>220.49960333257809</v>
      </c>
      <c r="E80" s="32">
        <f t="shared" si="2"/>
        <v>1322.9976199954685</v>
      </c>
      <c r="F80" s="52">
        <v>5805</v>
      </c>
      <c r="G80" s="25" t="s">
        <v>12</v>
      </c>
      <c r="H80" s="25" t="s">
        <v>13</v>
      </c>
      <c r="I80" s="27">
        <v>2428</v>
      </c>
      <c r="J80" s="25" t="s">
        <v>400</v>
      </c>
      <c r="K80" s="26">
        <v>9910120389</v>
      </c>
      <c r="L80" s="25" t="s">
        <v>214</v>
      </c>
    </row>
    <row r="81" spans="1:12" ht="94.5" x14ac:dyDescent="0.25">
      <c r="A81" s="42">
        <f t="shared" si="3"/>
        <v>70</v>
      </c>
      <c r="B81" s="25" t="s">
        <v>227</v>
      </c>
      <c r="C81" s="47">
        <f>'[1]70 монтаж щита'!$C$21</f>
        <v>1415.8315110400615</v>
      </c>
      <c r="D81" s="32">
        <f t="shared" si="4"/>
        <v>283.16630220801233</v>
      </c>
      <c r="E81" s="32">
        <f t="shared" si="2"/>
        <v>1698.9978132480737</v>
      </c>
      <c r="F81" s="52">
        <v>5806</v>
      </c>
      <c r="G81" s="25" t="s">
        <v>12</v>
      </c>
      <c r="H81" s="25" t="s">
        <v>13</v>
      </c>
      <c r="I81" s="27">
        <v>2428</v>
      </c>
      <c r="J81" s="25" t="s">
        <v>400</v>
      </c>
      <c r="K81" s="26">
        <v>9910120390</v>
      </c>
      <c r="L81" s="25" t="s">
        <v>214</v>
      </c>
    </row>
    <row r="82" spans="1:12" ht="94.5" x14ac:dyDescent="0.25">
      <c r="A82" s="42">
        <f t="shared" si="3"/>
        <v>71</v>
      </c>
      <c r="B82" s="25" t="s">
        <v>228</v>
      </c>
      <c r="C82" s="47">
        <f>'[1]71 прокл каб'!$C$21</f>
        <v>1080</v>
      </c>
      <c r="D82" s="32">
        <f t="shared" si="4"/>
        <v>216</v>
      </c>
      <c r="E82" s="32">
        <f t="shared" si="2"/>
        <v>1296</v>
      </c>
      <c r="F82" s="52">
        <v>5807</v>
      </c>
      <c r="G82" s="25" t="s">
        <v>12</v>
      </c>
      <c r="H82" s="25" t="s">
        <v>13</v>
      </c>
      <c r="I82" s="27">
        <v>2428</v>
      </c>
      <c r="J82" s="25" t="s">
        <v>400</v>
      </c>
      <c r="K82" s="26">
        <v>9910120391</v>
      </c>
      <c r="L82" s="25" t="s">
        <v>214</v>
      </c>
    </row>
    <row r="83" spans="1:12" ht="94.5" x14ac:dyDescent="0.25">
      <c r="A83" s="42">
        <f t="shared" si="3"/>
        <v>72</v>
      </c>
      <c r="B83" s="25" t="s">
        <v>229</v>
      </c>
      <c r="C83" s="47">
        <f>'[1]72 монтаж конц зад'!$C$21</f>
        <v>8586.6684050807307</v>
      </c>
      <c r="D83" s="32">
        <f t="shared" si="4"/>
        <v>1717.3336810161463</v>
      </c>
      <c r="E83" s="32">
        <f t="shared" si="2"/>
        <v>10304.002086096876</v>
      </c>
      <c r="F83" s="52">
        <v>5808</v>
      </c>
      <c r="G83" s="25" t="s">
        <v>12</v>
      </c>
      <c r="H83" s="25" t="s">
        <v>13</v>
      </c>
      <c r="I83" s="27">
        <v>2428</v>
      </c>
      <c r="J83" s="25" t="s">
        <v>400</v>
      </c>
      <c r="K83" s="26">
        <v>9910120392</v>
      </c>
      <c r="L83" s="25" t="s">
        <v>214</v>
      </c>
    </row>
    <row r="84" spans="1:12" ht="94.5" x14ac:dyDescent="0.25">
      <c r="A84" s="42">
        <f t="shared" si="3"/>
        <v>73</v>
      </c>
      <c r="B84" s="25" t="s">
        <v>230</v>
      </c>
      <c r="C84" s="47">
        <f>'[1]73 монтаж соед муфты'!$C$23</f>
        <v>12892.500308116783</v>
      </c>
      <c r="D84" s="32">
        <f t="shared" si="4"/>
        <v>2578.5000616233569</v>
      </c>
      <c r="E84" s="32">
        <f t="shared" si="2"/>
        <v>15471.000369740141</v>
      </c>
      <c r="F84" s="52">
        <v>5809</v>
      </c>
      <c r="G84" s="25" t="s">
        <v>12</v>
      </c>
      <c r="H84" s="25" t="s">
        <v>13</v>
      </c>
      <c r="I84" s="27">
        <v>2428</v>
      </c>
      <c r="J84" s="25" t="s">
        <v>400</v>
      </c>
      <c r="K84" s="26">
        <v>9910120393</v>
      </c>
      <c r="L84" s="25" t="s">
        <v>214</v>
      </c>
    </row>
    <row r="85" spans="1:12" ht="94.5" x14ac:dyDescent="0.25">
      <c r="A85" s="42">
        <f t="shared" si="3"/>
        <v>74</v>
      </c>
      <c r="B85" s="25" t="s">
        <v>231</v>
      </c>
      <c r="C85" s="47">
        <f>'[1]74 монтаж выкл ВА57-35'!$C$21</f>
        <v>4293.3314001945982</v>
      </c>
      <c r="D85" s="32">
        <f t="shared" si="4"/>
        <v>858.66628003891969</v>
      </c>
      <c r="E85" s="32">
        <f t="shared" si="2"/>
        <v>5151.9976802335177</v>
      </c>
      <c r="F85" s="52">
        <v>5810</v>
      </c>
      <c r="G85" s="25" t="s">
        <v>12</v>
      </c>
      <c r="H85" s="25" t="s">
        <v>13</v>
      </c>
      <c r="I85" s="27">
        <v>2428</v>
      </c>
      <c r="J85" s="25" t="s">
        <v>400</v>
      </c>
      <c r="K85" s="26">
        <v>9910120394</v>
      </c>
      <c r="L85" s="25" t="s">
        <v>214</v>
      </c>
    </row>
    <row r="86" spans="1:12" ht="94.5" x14ac:dyDescent="0.25">
      <c r="A86" s="42">
        <f t="shared" si="3"/>
        <v>75</v>
      </c>
      <c r="B86" s="25" t="s">
        <v>77</v>
      </c>
      <c r="C86" s="47">
        <f>'[1]75-79 тополя'!$C$22</f>
        <v>2967.5011806063148</v>
      </c>
      <c r="D86" s="32">
        <f t="shared" si="4"/>
        <v>593.50023612126301</v>
      </c>
      <c r="E86" s="32">
        <f t="shared" si="2"/>
        <v>3561.0014167275776</v>
      </c>
      <c r="F86" s="52">
        <v>5811</v>
      </c>
      <c r="G86" s="25" t="s">
        <v>12</v>
      </c>
      <c r="H86" s="25" t="s">
        <v>13</v>
      </c>
      <c r="I86" s="27">
        <v>2428</v>
      </c>
      <c r="J86" s="25" t="s">
        <v>400</v>
      </c>
      <c r="K86" s="26">
        <v>9910120395</v>
      </c>
      <c r="L86" s="25" t="s">
        <v>214</v>
      </c>
    </row>
    <row r="87" spans="1:12" ht="94.5" x14ac:dyDescent="0.25">
      <c r="A87" s="42">
        <f t="shared" si="3"/>
        <v>76</v>
      </c>
      <c r="B87" s="25" t="s">
        <v>78</v>
      </c>
      <c r="C87" s="47">
        <f>'[1]75-79 тополя'!$C$61</f>
        <v>3508.3301483403261</v>
      </c>
      <c r="D87" s="32">
        <f t="shared" si="4"/>
        <v>701.66602966806522</v>
      </c>
      <c r="E87" s="32">
        <f t="shared" si="2"/>
        <v>4209.9961780083913</v>
      </c>
      <c r="F87" s="52">
        <v>5812</v>
      </c>
      <c r="G87" s="25" t="s">
        <v>12</v>
      </c>
      <c r="H87" s="25" t="s">
        <v>13</v>
      </c>
      <c r="I87" s="27">
        <v>2428</v>
      </c>
      <c r="J87" s="25" t="s">
        <v>400</v>
      </c>
      <c r="K87" s="26">
        <v>9910120396</v>
      </c>
      <c r="L87" s="25" t="s">
        <v>214</v>
      </c>
    </row>
    <row r="88" spans="1:12" ht="94.5" x14ac:dyDescent="0.25">
      <c r="A88" s="42">
        <f t="shared" si="3"/>
        <v>77</v>
      </c>
      <c r="B88" s="25" t="s">
        <v>79</v>
      </c>
      <c r="C88" s="47">
        <f>'[1]75-79 тополя'!$C$101</f>
        <v>5730.8330296504264</v>
      </c>
      <c r="D88" s="32">
        <f t="shared" si="4"/>
        <v>1146.1666059300853</v>
      </c>
      <c r="E88" s="32">
        <f t="shared" si="2"/>
        <v>6876.9996355805115</v>
      </c>
      <c r="F88" s="52">
        <v>5813</v>
      </c>
      <c r="G88" s="25" t="s">
        <v>12</v>
      </c>
      <c r="H88" s="25" t="s">
        <v>13</v>
      </c>
      <c r="I88" s="27">
        <v>2428</v>
      </c>
      <c r="J88" s="25" t="s">
        <v>400</v>
      </c>
      <c r="K88" s="26">
        <v>9910120397</v>
      </c>
      <c r="L88" s="25" t="s">
        <v>214</v>
      </c>
    </row>
    <row r="89" spans="1:12" ht="94.5" x14ac:dyDescent="0.25">
      <c r="A89" s="42">
        <f t="shared" si="3"/>
        <v>78</v>
      </c>
      <c r="B89" s="25" t="s">
        <v>80</v>
      </c>
      <c r="C89" s="47">
        <f>'[1]75-79 тополя'!$C$142</f>
        <v>6302.499522584897</v>
      </c>
      <c r="D89" s="32">
        <f t="shared" si="4"/>
        <v>1260.4999045169795</v>
      </c>
      <c r="E89" s="32">
        <f t="shared" si="2"/>
        <v>7562.9994271018768</v>
      </c>
      <c r="F89" s="52">
        <v>5814</v>
      </c>
      <c r="G89" s="25" t="s">
        <v>12</v>
      </c>
      <c r="H89" s="25" t="s">
        <v>13</v>
      </c>
      <c r="I89" s="27">
        <v>2428</v>
      </c>
      <c r="J89" s="25" t="s">
        <v>400</v>
      </c>
      <c r="K89" s="26">
        <v>9910120398</v>
      </c>
      <c r="L89" s="25" t="s">
        <v>214</v>
      </c>
    </row>
    <row r="90" spans="1:12" ht="94.5" x14ac:dyDescent="0.25">
      <c r="A90" s="42">
        <f t="shared" si="3"/>
        <v>79</v>
      </c>
      <c r="B90" s="25" t="s">
        <v>81</v>
      </c>
      <c r="C90" s="47">
        <f>'[1]75-79 тополя'!$C$182</f>
        <v>12571.668530013798</v>
      </c>
      <c r="D90" s="32">
        <f t="shared" si="4"/>
        <v>2514.3337060027598</v>
      </c>
      <c r="E90" s="32">
        <f t="shared" si="2"/>
        <v>15086.002236016557</v>
      </c>
      <c r="F90" s="52">
        <v>5815</v>
      </c>
      <c r="G90" s="25" t="s">
        <v>12</v>
      </c>
      <c r="H90" s="25" t="s">
        <v>13</v>
      </c>
      <c r="I90" s="27">
        <v>2428</v>
      </c>
      <c r="J90" s="25" t="s">
        <v>400</v>
      </c>
      <c r="K90" s="26">
        <v>9910120399</v>
      </c>
      <c r="L90" s="25" t="s">
        <v>214</v>
      </c>
    </row>
    <row r="91" spans="1:12" ht="94.5" x14ac:dyDescent="0.25">
      <c r="A91" s="42">
        <f t="shared" si="3"/>
        <v>80</v>
      </c>
      <c r="B91" s="25" t="s">
        <v>232</v>
      </c>
      <c r="C91" s="47">
        <f>'[1]80 Замена ввода'!$C$22</f>
        <v>7149.17</v>
      </c>
      <c r="D91" s="32">
        <f t="shared" si="4"/>
        <v>1429.8340000000001</v>
      </c>
      <c r="E91" s="32">
        <f t="shared" si="2"/>
        <v>8579.0040000000008</v>
      </c>
      <c r="F91" s="52">
        <v>5816</v>
      </c>
      <c r="G91" s="25" t="s">
        <v>12</v>
      </c>
      <c r="H91" s="25" t="s">
        <v>13</v>
      </c>
      <c r="I91" s="27">
        <v>2428</v>
      </c>
      <c r="J91" s="25" t="s">
        <v>400</v>
      </c>
      <c r="K91" s="26">
        <v>9910120400</v>
      </c>
      <c r="L91" s="25" t="s">
        <v>214</v>
      </c>
    </row>
    <row r="92" spans="1:12" ht="63" x14ac:dyDescent="0.25">
      <c r="A92" s="42">
        <f t="shared" si="3"/>
        <v>81</v>
      </c>
      <c r="B92" s="25" t="s">
        <v>233</v>
      </c>
      <c r="C92" s="47">
        <f>'[1]81 оформ заяв'!$C$24</f>
        <v>243.33164596610177</v>
      </c>
      <c r="D92" s="32">
        <f t="shared" si="4"/>
        <v>48.666329193220356</v>
      </c>
      <c r="E92" s="32">
        <f t="shared" si="2"/>
        <v>291.99797515932215</v>
      </c>
      <c r="F92" s="52">
        <v>5817</v>
      </c>
      <c r="G92" s="25" t="s">
        <v>12</v>
      </c>
      <c r="H92" s="25" t="s">
        <v>13</v>
      </c>
      <c r="I92" s="27">
        <v>2441</v>
      </c>
      <c r="J92" s="25" t="s">
        <v>294</v>
      </c>
      <c r="K92" s="26">
        <v>9910120371</v>
      </c>
      <c r="L92" s="25" t="s">
        <v>214</v>
      </c>
    </row>
    <row r="93" spans="1:12" ht="63" x14ac:dyDescent="0.25">
      <c r="A93" s="42">
        <f t="shared" si="3"/>
        <v>82</v>
      </c>
      <c r="B93" s="25" t="s">
        <v>234</v>
      </c>
      <c r="C93" s="47">
        <f>'[1]82 распеч'!$C$22</f>
        <v>93.329689095819958</v>
      </c>
      <c r="D93" s="32">
        <f t="shared" si="4"/>
        <v>18.665937819163993</v>
      </c>
      <c r="E93" s="32">
        <f t="shared" si="2"/>
        <v>111.99562691498394</v>
      </c>
      <c r="F93" s="52">
        <v>5818</v>
      </c>
      <c r="G93" s="25" t="s">
        <v>12</v>
      </c>
      <c r="H93" s="25" t="s">
        <v>13</v>
      </c>
      <c r="I93" s="27">
        <v>2441</v>
      </c>
      <c r="J93" s="25" t="s">
        <v>294</v>
      </c>
      <c r="K93" s="26">
        <v>9910120370</v>
      </c>
      <c r="L93" s="25" t="s">
        <v>214</v>
      </c>
    </row>
    <row r="94" spans="1:12" ht="63" x14ac:dyDescent="0.25">
      <c r="A94" s="42">
        <f t="shared" si="3"/>
        <v>83</v>
      </c>
      <c r="B94" s="25" t="s">
        <v>393</v>
      </c>
      <c r="C94" s="47">
        <f>'[4]до 15'!$F$71</f>
        <v>16950.000736286111</v>
      </c>
      <c r="D94" s="32">
        <f t="shared" si="4"/>
        <v>3390.0001472572221</v>
      </c>
      <c r="E94" s="32">
        <f t="shared" si="2"/>
        <v>20340.000883543333</v>
      </c>
      <c r="F94" s="52">
        <v>15285</v>
      </c>
      <c r="G94" s="25" t="s">
        <v>12</v>
      </c>
      <c r="H94" s="25" t="s">
        <v>13</v>
      </c>
      <c r="I94" s="27">
        <v>2441</v>
      </c>
      <c r="J94" s="25" t="s">
        <v>294</v>
      </c>
      <c r="K94" s="26">
        <v>9910020050</v>
      </c>
      <c r="L94" s="51"/>
    </row>
    <row r="95" spans="1:12" ht="63" x14ac:dyDescent="0.25">
      <c r="A95" s="42">
        <f t="shared" si="3"/>
        <v>84</v>
      </c>
      <c r="B95" s="25" t="s">
        <v>394</v>
      </c>
      <c r="C95" s="47">
        <f>'[4]от 15'!$F$75</f>
        <v>42373.334613925013</v>
      </c>
      <c r="D95" s="32">
        <f t="shared" si="4"/>
        <v>8474.6669227850034</v>
      </c>
      <c r="E95" s="32">
        <f t="shared" si="2"/>
        <v>50848.001536710013</v>
      </c>
      <c r="F95" s="52">
        <v>15286</v>
      </c>
      <c r="G95" s="25" t="s">
        <v>12</v>
      </c>
      <c r="H95" s="25" t="s">
        <v>13</v>
      </c>
      <c r="I95" s="27">
        <v>2441</v>
      </c>
      <c r="J95" s="25" t="s">
        <v>294</v>
      </c>
      <c r="K95" s="26">
        <v>9910020051</v>
      </c>
      <c r="L95" s="51"/>
    </row>
    <row r="96" spans="1:12" ht="63" x14ac:dyDescent="0.25">
      <c r="A96" s="42">
        <f t="shared" si="3"/>
        <v>85</v>
      </c>
      <c r="B96" s="25" t="s">
        <v>395</v>
      </c>
      <c r="C96" s="47">
        <f>'[4]150'!$F$75</f>
        <v>84745.834011946878</v>
      </c>
      <c r="D96" s="32">
        <f t="shared" si="4"/>
        <v>16949.166802389376</v>
      </c>
      <c r="E96" s="32">
        <f t="shared" si="2"/>
        <v>101695.00081433625</v>
      </c>
      <c r="F96" s="52">
        <v>15287</v>
      </c>
      <c r="G96" s="25" t="s">
        <v>12</v>
      </c>
      <c r="H96" s="25" t="s">
        <v>13</v>
      </c>
      <c r="I96" s="27">
        <v>2441</v>
      </c>
      <c r="J96" s="25" t="s">
        <v>294</v>
      </c>
      <c r="K96" s="26">
        <v>9910020052</v>
      </c>
      <c r="L96" s="51"/>
    </row>
    <row r="97" spans="1:12" ht="63" x14ac:dyDescent="0.25">
      <c r="A97" s="42">
        <f t="shared" si="3"/>
        <v>86</v>
      </c>
      <c r="B97" s="25" t="s">
        <v>392</v>
      </c>
      <c r="C97" s="47">
        <f>[5]Лист1!$F$48</f>
        <v>41949.16652820805</v>
      </c>
      <c r="D97" s="32">
        <f t="shared" si="4"/>
        <v>8389.8333056416104</v>
      </c>
      <c r="E97" s="32">
        <f t="shared" si="2"/>
        <v>50338.999833849659</v>
      </c>
      <c r="F97" s="52">
        <v>15289</v>
      </c>
      <c r="G97" s="25" t="s">
        <v>12</v>
      </c>
      <c r="H97" s="25" t="s">
        <v>13</v>
      </c>
      <c r="I97" s="27">
        <v>2441</v>
      </c>
      <c r="J97" s="25" t="s">
        <v>294</v>
      </c>
      <c r="K97" s="26">
        <v>9910120592</v>
      </c>
      <c r="L97" s="51"/>
    </row>
    <row r="98" spans="1:12" ht="63" x14ac:dyDescent="0.25">
      <c r="A98" s="42">
        <f t="shared" ref="A98:A100" si="5">A97+1</f>
        <v>87</v>
      </c>
      <c r="B98" s="25" t="s">
        <v>396</v>
      </c>
      <c r="C98" s="47">
        <f>[6]ТП!$F$48</f>
        <v>2881.6656756708962</v>
      </c>
      <c r="D98" s="32">
        <f t="shared" si="4"/>
        <v>576.33313513417932</v>
      </c>
      <c r="E98" s="32">
        <f t="shared" si="2"/>
        <v>3457.9988108050757</v>
      </c>
      <c r="F98" s="52">
        <v>15290</v>
      </c>
      <c r="G98" s="25" t="s">
        <v>12</v>
      </c>
      <c r="H98" s="25" t="s">
        <v>13</v>
      </c>
      <c r="I98" s="27">
        <v>2441</v>
      </c>
      <c r="J98" s="25" t="s">
        <v>294</v>
      </c>
      <c r="K98" s="26">
        <v>9910120632</v>
      </c>
    </row>
    <row r="99" spans="1:12" ht="63" x14ac:dyDescent="0.25">
      <c r="A99" s="42">
        <f t="shared" si="5"/>
        <v>88</v>
      </c>
      <c r="B99" s="25" t="s">
        <v>397</v>
      </c>
      <c r="C99" s="47">
        <f>[6]ВЛ!$F$50</f>
        <v>4067.4998237228569</v>
      </c>
      <c r="D99" s="32">
        <f t="shared" si="4"/>
        <v>813.49996474457146</v>
      </c>
      <c r="E99" s="32">
        <f t="shared" si="2"/>
        <v>4880.9997884674285</v>
      </c>
      <c r="F99" s="52">
        <v>15291</v>
      </c>
      <c r="G99" s="25" t="s">
        <v>12</v>
      </c>
      <c r="H99" s="25" t="s">
        <v>13</v>
      </c>
      <c r="I99" s="27">
        <v>2441</v>
      </c>
      <c r="J99" s="25" t="s">
        <v>294</v>
      </c>
      <c r="K99" s="26">
        <v>9910120633</v>
      </c>
    </row>
    <row r="100" spans="1:12" ht="63" x14ac:dyDescent="0.25">
      <c r="A100" s="42">
        <f t="shared" si="5"/>
        <v>89</v>
      </c>
      <c r="B100" s="25" t="s">
        <v>398</v>
      </c>
      <c r="C100" s="47">
        <f>'[6]ВЛ 10'!$F$50</f>
        <v>4830.834032501888</v>
      </c>
      <c r="D100" s="32">
        <f t="shared" si="4"/>
        <v>966.16680650037767</v>
      </c>
      <c r="E100" s="32">
        <f t="shared" si="2"/>
        <v>5797.0008390022658</v>
      </c>
      <c r="F100" s="52">
        <v>15292</v>
      </c>
      <c r="G100" s="25" t="s">
        <v>12</v>
      </c>
      <c r="H100" s="25" t="s">
        <v>13</v>
      </c>
      <c r="I100" s="27">
        <v>2441</v>
      </c>
      <c r="J100" s="25" t="s">
        <v>294</v>
      </c>
      <c r="K100" s="26">
        <v>9910120634</v>
      </c>
    </row>
  </sheetData>
  <mergeCells count="8">
    <mergeCell ref="G10:H10"/>
    <mergeCell ref="I10:J10"/>
    <mergeCell ref="A11:L11"/>
    <mergeCell ref="I2:K2"/>
    <mergeCell ref="I3:K3"/>
    <mergeCell ref="I4:K4"/>
    <mergeCell ref="A7:L7"/>
    <mergeCell ref="A8:L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zoomScale="70" zoomScaleNormal="70" workbookViewId="0">
      <selection activeCell="K12" sqref="K12:K85"/>
    </sheetView>
  </sheetViews>
  <sheetFormatPr defaultRowHeight="15" x14ac:dyDescent="0.25"/>
  <cols>
    <col min="1" max="1" width="6" style="71" customWidth="1"/>
    <col min="2" max="2" width="65.85546875" style="71" customWidth="1"/>
    <col min="3" max="3" width="12.28515625" style="71" customWidth="1"/>
    <col min="4" max="4" width="13.140625" style="71" customWidth="1"/>
    <col min="5" max="5" width="12.85546875" style="71" customWidth="1"/>
    <col min="6" max="6" width="10.28515625" style="71" customWidth="1"/>
    <col min="7" max="7" width="8" style="71" customWidth="1"/>
    <col min="8" max="8" width="23.7109375" style="71" customWidth="1"/>
    <col min="9" max="9" width="9.28515625" style="71" customWidth="1"/>
    <col min="10" max="10" width="19.42578125" style="71" customWidth="1"/>
    <col min="11" max="11" width="21.5703125" style="71" customWidth="1"/>
    <col min="12" max="12" width="0" style="71" hidden="1" customWidth="1"/>
    <col min="13" max="16384" width="9.140625" style="71"/>
  </cols>
  <sheetData>
    <row r="1" spans="1:12" ht="18.75" x14ac:dyDescent="0.3">
      <c r="A1" s="10"/>
      <c r="B1" s="11"/>
      <c r="C1" s="12"/>
      <c r="D1" s="12"/>
      <c r="E1" s="12"/>
      <c r="F1" s="1"/>
      <c r="G1" s="13"/>
      <c r="H1" s="14"/>
      <c r="I1" s="81" t="s">
        <v>401</v>
      </c>
      <c r="J1" s="81"/>
      <c r="K1" s="81"/>
      <c r="L1" s="70"/>
    </row>
    <row r="2" spans="1:12" ht="18.75" x14ac:dyDescent="0.3">
      <c r="A2" s="10"/>
      <c r="B2" s="11"/>
      <c r="C2" s="12"/>
      <c r="D2" s="12"/>
      <c r="E2" s="12"/>
      <c r="F2" s="1"/>
      <c r="G2" s="13"/>
      <c r="H2" s="14"/>
      <c r="I2" s="85" t="s">
        <v>402</v>
      </c>
      <c r="J2" s="85"/>
      <c r="K2" s="85"/>
      <c r="L2" s="70"/>
    </row>
    <row r="3" spans="1:12" ht="18.75" x14ac:dyDescent="0.3">
      <c r="A3" s="10"/>
      <c r="B3" s="11"/>
      <c r="C3" s="12"/>
      <c r="D3" s="12"/>
      <c r="E3" s="12"/>
      <c r="F3" s="1"/>
      <c r="G3" s="13"/>
      <c r="H3" s="14"/>
      <c r="I3" s="86" t="s">
        <v>0</v>
      </c>
      <c r="J3" s="86"/>
      <c r="K3" s="86"/>
      <c r="L3" s="70"/>
    </row>
    <row r="4" spans="1:12" ht="18.75" x14ac:dyDescent="0.3">
      <c r="A4" s="10"/>
      <c r="B4" s="11"/>
      <c r="C4" s="12"/>
      <c r="D4" s="12"/>
      <c r="E4" s="12"/>
      <c r="F4" s="1"/>
      <c r="G4" s="13"/>
      <c r="H4" s="14"/>
      <c r="I4" s="86" t="s">
        <v>403</v>
      </c>
      <c r="J4" s="86"/>
      <c r="K4" s="86"/>
      <c r="L4" s="70"/>
    </row>
    <row r="5" spans="1:12" ht="18.75" x14ac:dyDescent="0.3">
      <c r="A5" s="10"/>
      <c r="B5" s="11"/>
      <c r="C5" s="12"/>
      <c r="D5" s="12"/>
      <c r="E5" s="16"/>
      <c r="F5" s="1"/>
      <c r="G5" s="13"/>
      <c r="H5" s="13"/>
      <c r="I5" s="13"/>
      <c r="J5" s="13"/>
      <c r="K5" s="15"/>
      <c r="L5" s="70"/>
    </row>
    <row r="6" spans="1:12" ht="18.75" x14ac:dyDescent="0.3">
      <c r="A6" s="10"/>
      <c r="B6" s="11"/>
      <c r="C6" s="12"/>
      <c r="D6" s="12"/>
      <c r="E6" s="16"/>
      <c r="F6" s="1"/>
      <c r="G6" s="13"/>
      <c r="H6" s="13"/>
      <c r="I6" s="13"/>
      <c r="J6" s="13"/>
      <c r="K6" s="15"/>
      <c r="L6" s="70"/>
    </row>
    <row r="7" spans="1:12" ht="18.75" x14ac:dyDescent="0.25">
      <c r="A7" s="89" t="s">
        <v>63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ht="18.75" x14ac:dyDescent="0.25">
      <c r="A8" s="90" t="s">
        <v>377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ht="18.75" x14ac:dyDescent="0.3">
      <c r="A9" s="17"/>
      <c r="B9" s="18"/>
      <c r="C9" s="16"/>
      <c r="D9" s="16"/>
      <c r="E9" s="16"/>
      <c r="F9" s="3"/>
      <c r="G9" s="19"/>
      <c r="H9" s="19"/>
      <c r="I9" s="19"/>
      <c r="J9" s="19"/>
      <c r="K9" s="20"/>
      <c r="L9" s="21"/>
    </row>
    <row r="10" spans="1:12" ht="63" x14ac:dyDescent="0.25">
      <c r="A10" s="42" t="s">
        <v>1</v>
      </c>
      <c r="B10" s="42" t="s">
        <v>2</v>
      </c>
      <c r="C10" s="72" t="s">
        <v>3</v>
      </c>
      <c r="D10" s="72" t="s">
        <v>4</v>
      </c>
      <c r="E10" s="73" t="s">
        <v>5</v>
      </c>
      <c r="F10" s="74" t="s">
        <v>6</v>
      </c>
      <c r="G10" s="87" t="s">
        <v>7</v>
      </c>
      <c r="H10" s="87"/>
      <c r="I10" s="87" t="s">
        <v>8</v>
      </c>
      <c r="J10" s="87"/>
      <c r="K10" s="74" t="s">
        <v>9</v>
      </c>
      <c r="L10" s="42" t="s">
        <v>67</v>
      </c>
    </row>
    <row r="11" spans="1:12" ht="15.75" x14ac:dyDescent="0.25">
      <c r="A11" s="98" t="s">
        <v>55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100"/>
    </row>
    <row r="12" spans="1:12" ht="94.5" x14ac:dyDescent="0.25">
      <c r="A12" s="33">
        <f>ОП!A100+1</f>
        <v>90</v>
      </c>
      <c r="B12" s="25" t="s">
        <v>235</v>
      </c>
      <c r="C12" s="48">
        <f>'[7]2019-2'!$Q$16</f>
        <v>583.33497665531922</v>
      </c>
      <c r="D12" s="47">
        <f t="shared" ref="D12:D84" si="0">C12*0.2</f>
        <v>116.66699533106384</v>
      </c>
      <c r="E12" s="36">
        <f t="shared" ref="E12:E85" si="1">D12+C12</f>
        <v>700.00197198638307</v>
      </c>
      <c r="F12" s="52">
        <v>5820</v>
      </c>
      <c r="G12" s="28" t="s">
        <v>56</v>
      </c>
      <c r="H12" s="25" t="s">
        <v>57</v>
      </c>
      <c r="I12" s="27">
        <v>2428</v>
      </c>
      <c r="J12" s="25" t="s">
        <v>400</v>
      </c>
      <c r="K12" s="27">
        <v>9910160003</v>
      </c>
      <c r="L12" s="29" t="s">
        <v>70</v>
      </c>
    </row>
    <row r="13" spans="1:12" ht="94.5" x14ac:dyDescent="0.25">
      <c r="A13" s="33">
        <f>A12+1</f>
        <v>91</v>
      </c>
      <c r="B13" s="34" t="s">
        <v>360</v>
      </c>
      <c r="C13" s="48">
        <f>'[7]2019-2'!$Q$17</f>
        <v>833.32941576838664</v>
      </c>
      <c r="D13" s="47">
        <f t="shared" si="0"/>
        <v>166.66588315367733</v>
      </c>
      <c r="E13" s="36">
        <f t="shared" si="1"/>
        <v>999.99529892206397</v>
      </c>
      <c r="F13" s="52">
        <v>5821</v>
      </c>
      <c r="G13" s="37" t="s">
        <v>56</v>
      </c>
      <c r="H13" s="34" t="s">
        <v>57</v>
      </c>
      <c r="I13" s="38">
        <v>2428</v>
      </c>
      <c r="J13" s="34" t="s">
        <v>400</v>
      </c>
      <c r="K13" s="38">
        <v>9910160004</v>
      </c>
      <c r="L13" s="40" t="s">
        <v>70</v>
      </c>
    </row>
    <row r="14" spans="1:12" ht="94.5" x14ac:dyDescent="0.25">
      <c r="A14" s="33">
        <f t="shared" ref="A14:A77" si="2">A13+1</f>
        <v>92</v>
      </c>
      <c r="B14" s="25" t="s">
        <v>236</v>
      </c>
      <c r="C14" s="48">
        <f>'[7]2019-2'!$Q$18</f>
        <v>833.334887093151</v>
      </c>
      <c r="D14" s="47">
        <f t="shared" si="0"/>
        <v>166.66697741863021</v>
      </c>
      <c r="E14" s="36">
        <f t="shared" si="1"/>
        <v>1000.0018645117812</v>
      </c>
      <c r="F14" s="52">
        <v>5822</v>
      </c>
      <c r="G14" s="28" t="s">
        <v>56</v>
      </c>
      <c r="H14" s="25" t="s">
        <v>57</v>
      </c>
      <c r="I14" s="27">
        <v>2428</v>
      </c>
      <c r="J14" s="25" t="s">
        <v>400</v>
      </c>
      <c r="K14" s="27">
        <v>9910160005</v>
      </c>
      <c r="L14" s="29" t="s">
        <v>70</v>
      </c>
    </row>
    <row r="15" spans="1:12" ht="94.5" x14ac:dyDescent="0.25">
      <c r="A15" s="33">
        <f t="shared" si="2"/>
        <v>93</v>
      </c>
      <c r="B15" s="25" t="s">
        <v>237</v>
      </c>
      <c r="C15" s="48">
        <f>'[7]2019-2'!$Q$19</f>
        <v>833.3341282184042</v>
      </c>
      <c r="D15" s="47">
        <f t="shared" si="0"/>
        <v>166.66682564368085</v>
      </c>
      <c r="E15" s="36">
        <f t="shared" si="1"/>
        <v>1000.000953862085</v>
      </c>
      <c r="F15" s="52">
        <v>5823</v>
      </c>
      <c r="G15" s="28" t="s">
        <v>56</v>
      </c>
      <c r="H15" s="25" t="s">
        <v>57</v>
      </c>
      <c r="I15" s="27">
        <v>2428</v>
      </c>
      <c r="J15" s="25" t="s">
        <v>400</v>
      </c>
      <c r="K15" s="27">
        <v>9910160008</v>
      </c>
      <c r="L15" s="29" t="s">
        <v>70</v>
      </c>
    </row>
    <row r="16" spans="1:12" ht="94.5" x14ac:dyDescent="0.25">
      <c r="A16" s="33">
        <f t="shared" si="2"/>
        <v>94</v>
      </c>
      <c r="B16" s="25" t="s">
        <v>238</v>
      </c>
      <c r="C16" s="48">
        <f>'[7]2019-2'!$Q$20</f>
        <v>749.9959011666059</v>
      </c>
      <c r="D16" s="47">
        <f t="shared" si="0"/>
        <v>149.9991802333212</v>
      </c>
      <c r="E16" s="36">
        <f>D16+C16</f>
        <v>899.99508139992713</v>
      </c>
      <c r="F16" s="52">
        <v>5824</v>
      </c>
      <c r="G16" s="28" t="s">
        <v>56</v>
      </c>
      <c r="H16" s="25" t="s">
        <v>57</v>
      </c>
      <c r="I16" s="27">
        <v>2428</v>
      </c>
      <c r="J16" s="25" t="s">
        <v>400</v>
      </c>
      <c r="K16" s="27">
        <v>9910160132</v>
      </c>
      <c r="L16" s="29" t="s">
        <v>70</v>
      </c>
    </row>
    <row r="17" spans="1:12" ht="94.5" x14ac:dyDescent="0.25">
      <c r="A17" s="33">
        <f t="shared" si="2"/>
        <v>95</v>
      </c>
      <c r="B17" s="25" t="s">
        <v>239</v>
      </c>
      <c r="C17" s="48">
        <f>'[7]2019-2'!$Q$22</f>
        <v>499.9993535641338</v>
      </c>
      <c r="D17" s="47">
        <f t="shared" si="0"/>
        <v>99.999870712826763</v>
      </c>
      <c r="E17" s="36">
        <f t="shared" si="1"/>
        <v>599.9992242769606</v>
      </c>
      <c r="F17" s="52">
        <v>5825</v>
      </c>
      <c r="G17" s="28" t="s">
        <v>56</v>
      </c>
      <c r="H17" s="25" t="s">
        <v>57</v>
      </c>
      <c r="I17" s="27">
        <v>2428</v>
      </c>
      <c r="J17" s="25" t="s">
        <v>400</v>
      </c>
      <c r="K17" s="27">
        <v>9910160010</v>
      </c>
      <c r="L17" s="30" t="s">
        <v>71</v>
      </c>
    </row>
    <row r="18" spans="1:12" ht="94.5" x14ac:dyDescent="0.25">
      <c r="A18" s="33">
        <f t="shared" si="2"/>
        <v>96</v>
      </c>
      <c r="B18" s="25" t="s">
        <v>240</v>
      </c>
      <c r="C18" s="48">
        <f>'[7]2019-2'!$Q$23</f>
        <v>999.99752968416419</v>
      </c>
      <c r="D18" s="47">
        <f t="shared" si="0"/>
        <v>199.99950593683286</v>
      </c>
      <c r="E18" s="36">
        <f t="shared" si="1"/>
        <v>1199.9970356209969</v>
      </c>
      <c r="F18" s="52">
        <v>5826</v>
      </c>
      <c r="G18" s="28" t="s">
        <v>56</v>
      </c>
      <c r="H18" s="25" t="s">
        <v>57</v>
      </c>
      <c r="I18" s="27">
        <v>2428</v>
      </c>
      <c r="J18" s="25" t="s">
        <v>400</v>
      </c>
      <c r="K18" s="27">
        <v>9910160011</v>
      </c>
      <c r="L18" s="30" t="s">
        <v>71</v>
      </c>
    </row>
    <row r="19" spans="1:12" ht="94.5" x14ac:dyDescent="0.25">
      <c r="A19" s="33">
        <f t="shared" si="2"/>
        <v>97</v>
      </c>
      <c r="B19" s="25" t="s">
        <v>241</v>
      </c>
      <c r="C19" s="48">
        <f>'[7]2019-2'!$Q$24</f>
        <v>1000.0009279341642</v>
      </c>
      <c r="D19" s="47">
        <f t="shared" si="0"/>
        <v>200.00018558683286</v>
      </c>
      <c r="E19" s="36">
        <f t="shared" si="1"/>
        <v>1200.001113520997</v>
      </c>
      <c r="F19" s="52">
        <v>5827</v>
      </c>
      <c r="G19" s="28" t="s">
        <v>56</v>
      </c>
      <c r="H19" s="25" t="s">
        <v>57</v>
      </c>
      <c r="I19" s="27">
        <v>2428</v>
      </c>
      <c r="J19" s="25" t="s">
        <v>400</v>
      </c>
      <c r="K19" s="27">
        <v>9910160013</v>
      </c>
      <c r="L19" s="30" t="s">
        <v>71</v>
      </c>
    </row>
    <row r="20" spans="1:12" ht="94.5" x14ac:dyDescent="0.25">
      <c r="A20" s="33">
        <f t="shared" si="2"/>
        <v>98</v>
      </c>
      <c r="B20" s="25" t="s">
        <v>242</v>
      </c>
      <c r="C20" s="48">
        <f>'[7]2019-2'!$Q$25</f>
        <v>749.99593284019249</v>
      </c>
      <c r="D20" s="47">
        <f t="shared" si="0"/>
        <v>149.99918656803851</v>
      </c>
      <c r="E20" s="36">
        <f t="shared" si="1"/>
        <v>899.99511940823095</v>
      </c>
      <c r="F20" s="52">
        <v>5828</v>
      </c>
      <c r="G20" s="28" t="s">
        <v>56</v>
      </c>
      <c r="H20" s="25" t="s">
        <v>57</v>
      </c>
      <c r="I20" s="27">
        <v>2428</v>
      </c>
      <c r="J20" s="25" t="s">
        <v>400</v>
      </c>
      <c r="K20" s="27">
        <v>9910160014</v>
      </c>
      <c r="L20" s="30" t="s">
        <v>71</v>
      </c>
    </row>
    <row r="21" spans="1:12" ht="94.5" x14ac:dyDescent="0.25">
      <c r="A21" s="33">
        <f t="shared" si="2"/>
        <v>99</v>
      </c>
      <c r="B21" s="25" t="s">
        <v>243</v>
      </c>
      <c r="C21" s="48">
        <f>'[7]2019-2'!$Q$27</f>
        <v>583.33232212090036</v>
      </c>
      <c r="D21" s="47">
        <f t="shared" si="0"/>
        <v>116.66646442418008</v>
      </c>
      <c r="E21" s="36">
        <f t="shared" si="1"/>
        <v>699.99878654508041</v>
      </c>
      <c r="F21" s="52">
        <v>5829</v>
      </c>
      <c r="G21" s="28" t="s">
        <v>56</v>
      </c>
      <c r="H21" s="25" t="s">
        <v>57</v>
      </c>
      <c r="I21" s="27">
        <v>2428</v>
      </c>
      <c r="J21" s="25" t="s">
        <v>400</v>
      </c>
      <c r="K21" s="27">
        <v>9910160015</v>
      </c>
      <c r="L21" s="30" t="s">
        <v>71</v>
      </c>
    </row>
    <row r="22" spans="1:12" ht="94.5" x14ac:dyDescent="0.25">
      <c r="A22" s="33">
        <f t="shared" si="2"/>
        <v>100</v>
      </c>
      <c r="B22" s="25" t="s">
        <v>244</v>
      </c>
      <c r="C22" s="48">
        <f>'[7]2019-2'!$Q$28</f>
        <v>833.33335581665688</v>
      </c>
      <c r="D22" s="47">
        <f t="shared" si="0"/>
        <v>166.66667116333139</v>
      </c>
      <c r="E22" s="36">
        <f t="shared" si="1"/>
        <v>1000.0000269799882</v>
      </c>
      <c r="F22" s="52">
        <v>5830</v>
      </c>
      <c r="G22" s="28" t="s">
        <v>56</v>
      </c>
      <c r="H22" s="25" t="s">
        <v>57</v>
      </c>
      <c r="I22" s="27">
        <v>2428</v>
      </c>
      <c r="J22" s="25" t="s">
        <v>400</v>
      </c>
      <c r="K22" s="27">
        <v>9910160016</v>
      </c>
      <c r="L22" s="29" t="s">
        <v>69</v>
      </c>
    </row>
    <row r="23" spans="1:12" ht="94.5" x14ac:dyDescent="0.25">
      <c r="A23" s="33">
        <f t="shared" si="2"/>
        <v>101</v>
      </c>
      <c r="B23" s="25" t="s">
        <v>245</v>
      </c>
      <c r="C23" s="48">
        <f>'[7]2019-2'!$Q$29</f>
        <v>749.99710120142197</v>
      </c>
      <c r="D23" s="47">
        <f t="shared" si="0"/>
        <v>149.99942024028439</v>
      </c>
      <c r="E23" s="36">
        <f t="shared" si="1"/>
        <v>899.99652144170636</v>
      </c>
      <c r="F23" s="52">
        <v>5831</v>
      </c>
      <c r="G23" s="28" t="s">
        <v>56</v>
      </c>
      <c r="H23" s="25" t="s">
        <v>57</v>
      </c>
      <c r="I23" s="27">
        <v>2428</v>
      </c>
      <c r="J23" s="25" t="s">
        <v>400</v>
      </c>
      <c r="K23" s="27">
        <v>9910160017</v>
      </c>
      <c r="L23" s="29" t="s">
        <v>69</v>
      </c>
    </row>
    <row r="24" spans="1:12" ht="94.5" x14ac:dyDescent="0.25">
      <c r="A24" s="33">
        <f t="shared" si="2"/>
        <v>102</v>
      </c>
      <c r="B24" s="25" t="s">
        <v>246</v>
      </c>
      <c r="C24" s="48">
        <f>'[7]2019-2'!$Q$30</f>
        <v>749.99669416398183</v>
      </c>
      <c r="D24" s="47">
        <f t="shared" si="0"/>
        <v>149.99933883279638</v>
      </c>
      <c r="E24" s="36">
        <f t="shared" si="1"/>
        <v>899.99603299677824</v>
      </c>
      <c r="F24" s="52">
        <v>5832</v>
      </c>
      <c r="G24" s="28" t="s">
        <v>56</v>
      </c>
      <c r="H24" s="25" t="s">
        <v>57</v>
      </c>
      <c r="I24" s="27">
        <v>2428</v>
      </c>
      <c r="J24" s="25" t="s">
        <v>400</v>
      </c>
      <c r="K24" s="27">
        <v>9910160018</v>
      </c>
      <c r="L24" s="29" t="s">
        <v>69</v>
      </c>
    </row>
    <row r="25" spans="1:12" ht="94.5" x14ac:dyDescent="0.25">
      <c r="A25" s="33">
        <f t="shared" si="2"/>
        <v>103</v>
      </c>
      <c r="B25" s="25" t="s">
        <v>247</v>
      </c>
      <c r="C25" s="48">
        <f>'[7]2019-2'!$Q$31</f>
        <v>916.67056682388875</v>
      </c>
      <c r="D25" s="47">
        <f t="shared" si="0"/>
        <v>183.33411336477775</v>
      </c>
      <c r="E25" s="36">
        <f>D25+C25</f>
        <v>1100.0046801886665</v>
      </c>
      <c r="F25" s="52">
        <v>5833</v>
      </c>
      <c r="G25" s="28" t="s">
        <v>56</v>
      </c>
      <c r="H25" s="25" t="s">
        <v>57</v>
      </c>
      <c r="I25" s="27">
        <v>2428</v>
      </c>
      <c r="J25" s="25" t="s">
        <v>400</v>
      </c>
      <c r="K25" s="27">
        <v>9910160133</v>
      </c>
      <c r="L25" s="29" t="s">
        <v>69</v>
      </c>
    </row>
    <row r="26" spans="1:12" ht="94.5" x14ac:dyDescent="0.25">
      <c r="A26" s="33">
        <f t="shared" si="2"/>
        <v>104</v>
      </c>
      <c r="B26" s="25" t="s">
        <v>248</v>
      </c>
      <c r="C26" s="48">
        <f>'[7]2019-2'!$Q$33</f>
        <v>1000.0034476009337</v>
      </c>
      <c r="D26" s="47">
        <f t="shared" si="0"/>
        <v>200.00068952018674</v>
      </c>
      <c r="E26" s="36">
        <f t="shared" si="1"/>
        <v>1200.0041371211205</v>
      </c>
      <c r="F26" s="52">
        <v>5834</v>
      </c>
      <c r="G26" s="28" t="s">
        <v>56</v>
      </c>
      <c r="H26" s="25" t="s">
        <v>57</v>
      </c>
      <c r="I26" s="27">
        <v>2428</v>
      </c>
      <c r="J26" s="25" t="s">
        <v>400</v>
      </c>
      <c r="K26" s="27">
        <v>9910160031</v>
      </c>
      <c r="L26" s="30" t="s">
        <v>71</v>
      </c>
    </row>
    <row r="27" spans="1:12" ht="94.5" x14ac:dyDescent="0.25">
      <c r="A27" s="33">
        <f t="shared" si="2"/>
        <v>105</v>
      </c>
      <c r="B27" s="25" t="s">
        <v>249</v>
      </c>
      <c r="C27" s="48">
        <f>'[7]2019-2'!$Q$34</f>
        <v>1083.329674828309</v>
      </c>
      <c r="D27" s="47">
        <f t="shared" si="0"/>
        <v>216.66593496566179</v>
      </c>
      <c r="E27" s="36">
        <f t="shared" si="1"/>
        <v>1299.9956097939707</v>
      </c>
      <c r="F27" s="52">
        <v>5835</v>
      </c>
      <c r="G27" s="28" t="s">
        <v>56</v>
      </c>
      <c r="H27" s="25" t="s">
        <v>57</v>
      </c>
      <c r="I27" s="27">
        <v>2428</v>
      </c>
      <c r="J27" s="25" t="s">
        <v>400</v>
      </c>
      <c r="K27" s="27">
        <v>9910160032</v>
      </c>
      <c r="L27" s="30" t="s">
        <v>71</v>
      </c>
    </row>
    <row r="28" spans="1:12" ht="94.5" x14ac:dyDescent="0.25">
      <c r="A28" s="33">
        <f t="shared" si="2"/>
        <v>106</v>
      </c>
      <c r="B28" s="25" t="s">
        <v>250</v>
      </c>
      <c r="C28" s="48">
        <f>'[7]2019-2'!$Q$35</f>
        <v>1666.6700305736413</v>
      </c>
      <c r="D28" s="47">
        <f t="shared" si="0"/>
        <v>333.33400611472825</v>
      </c>
      <c r="E28" s="36">
        <f t="shared" si="1"/>
        <v>2000.0040366883695</v>
      </c>
      <c r="F28" s="52">
        <v>10156</v>
      </c>
      <c r="G28" s="28" t="s">
        <v>56</v>
      </c>
      <c r="H28" s="25" t="s">
        <v>57</v>
      </c>
      <c r="I28" s="27">
        <v>2428</v>
      </c>
      <c r="J28" s="25" t="s">
        <v>400</v>
      </c>
      <c r="K28" s="27">
        <v>9910160033</v>
      </c>
      <c r="L28" s="30" t="s">
        <v>71</v>
      </c>
    </row>
    <row r="29" spans="1:12" ht="94.5" x14ac:dyDescent="0.25">
      <c r="A29" s="33">
        <f t="shared" si="2"/>
        <v>107</v>
      </c>
      <c r="B29" s="25" t="s">
        <v>251</v>
      </c>
      <c r="C29" s="48">
        <f>'[7]2019-2'!$Q$36</f>
        <v>1250.0014699320773</v>
      </c>
      <c r="D29" s="47">
        <f t="shared" si="0"/>
        <v>250.00029398641547</v>
      </c>
      <c r="E29" s="36">
        <f t="shared" si="1"/>
        <v>1500.0017639184928</v>
      </c>
      <c r="F29" s="52">
        <f t="shared" ref="F29:F84" si="3">F28+1</f>
        <v>10157</v>
      </c>
      <c r="G29" s="28" t="s">
        <v>56</v>
      </c>
      <c r="H29" s="25" t="s">
        <v>57</v>
      </c>
      <c r="I29" s="27">
        <v>2428</v>
      </c>
      <c r="J29" s="25" t="s">
        <v>400</v>
      </c>
      <c r="K29" s="27">
        <v>9910160034</v>
      </c>
      <c r="L29" s="30" t="s">
        <v>71</v>
      </c>
    </row>
    <row r="30" spans="1:12" ht="94.5" x14ac:dyDescent="0.25">
      <c r="A30" s="33">
        <f t="shared" si="2"/>
        <v>108</v>
      </c>
      <c r="B30" s="25" t="s">
        <v>252</v>
      </c>
      <c r="C30" s="48">
        <f>'[7]2019-2'!$Q$37</f>
        <v>1833.3312145190641</v>
      </c>
      <c r="D30" s="47">
        <f t="shared" si="0"/>
        <v>366.66624290381287</v>
      </c>
      <c r="E30" s="36">
        <f t="shared" si="1"/>
        <v>2199.9974574228772</v>
      </c>
      <c r="F30" s="52">
        <f t="shared" si="3"/>
        <v>10158</v>
      </c>
      <c r="G30" s="28" t="s">
        <v>56</v>
      </c>
      <c r="H30" s="25" t="s">
        <v>57</v>
      </c>
      <c r="I30" s="27">
        <v>2428</v>
      </c>
      <c r="J30" s="25" t="s">
        <v>400</v>
      </c>
      <c r="K30" s="27">
        <v>9910160035</v>
      </c>
      <c r="L30" s="30" t="s">
        <v>71</v>
      </c>
    </row>
    <row r="31" spans="1:12" ht="94.5" x14ac:dyDescent="0.25">
      <c r="A31" s="33">
        <f t="shared" si="2"/>
        <v>109</v>
      </c>
      <c r="B31" s="25" t="s">
        <v>253</v>
      </c>
      <c r="C31" s="48">
        <f>'[7]2019-2'!$Q$38</f>
        <v>2333.3305938638996</v>
      </c>
      <c r="D31" s="47">
        <f t="shared" si="0"/>
        <v>466.66611877277995</v>
      </c>
      <c r="E31" s="36">
        <f t="shared" si="1"/>
        <v>2799.9967126366796</v>
      </c>
      <c r="F31" s="52">
        <f t="shared" si="3"/>
        <v>10159</v>
      </c>
      <c r="G31" s="28" t="s">
        <v>56</v>
      </c>
      <c r="H31" s="25" t="s">
        <v>57</v>
      </c>
      <c r="I31" s="27">
        <v>2428</v>
      </c>
      <c r="J31" s="25" t="s">
        <v>400</v>
      </c>
      <c r="K31" s="27">
        <v>9910160036</v>
      </c>
      <c r="L31" s="30" t="s">
        <v>71</v>
      </c>
    </row>
    <row r="32" spans="1:12" ht="94.5" x14ac:dyDescent="0.25">
      <c r="A32" s="33">
        <f t="shared" si="2"/>
        <v>110</v>
      </c>
      <c r="B32" s="25" t="s">
        <v>254</v>
      </c>
      <c r="C32" s="48">
        <f>'[7]2019-2'!$Q$40</f>
        <v>749.99981125492673</v>
      </c>
      <c r="D32" s="47">
        <f t="shared" si="0"/>
        <v>149.99996225098536</v>
      </c>
      <c r="E32" s="36">
        <f t="shared" si="1"/>
        <v>899.99977350591212</v>
      </c>
      <c r="F32" s="52">
        <f t="shared" si="3"/>
        <v>10160</v>
      </c>
      <c r="G32" s="28" t="s">
        <v>56</v>
      </c>
      <c r="H32" s="25" t="s">
        <v>57</v>
      </c>
      <c r="I32" s="27">
        <v>2428</v>
      </c>
      <c r="J32" s="25" t="s">
        <v>400</v>
      </c>
      <c r="K32" s="27">
        <v>9910160037</v>
      </c>
      <c r="L32" s="30" t="s">
        <v>71</v>
      </c>
    </row>
    <row r="33" spans="1:12" ht="94.5" x14ac:dyDescent="0.25">
      <c r="A33" s="33">
        <f t="shared" si="2"/>
        <v>111</v>
      </c>
      <c r="B33" s="25" t="s">
        <v>359</v>
      </c>
      <c r="C33" s="48">
        <f>'[7]2019-2'!$Q$41</f>
        <v>791.66581866179013</v>
      </c>
      <c r="D33" s="47">
        <f t="shared" si="0"/>
        <v>158.33316373235803</v>
      </c>
      <c r="E33" s="36">
        <f t="shared" si="1"/>
        <v>949.99898239414813</v>
      </c>
      <c r="F33" s="52">
        <f t="shared" si="3"/>
        <v>10161</v>
      </c>
      <c r="G33" s="28" t="s">
        <v>56</v>
      </c>
      <c r="H33" s="25" t="s">
        <v>57</v>
      </c>
      <c r="I33" s="27">
        <v>2428</v>
      </c>
      <c r="J33" s="25" t="s">
        <v>400</v>
      </c>
      <c r="K33" s="27">
        <v>9910160038</v>
      </c>
      <c r="L33" s="30" t="s">
        <v>71</v>
      </c>
    </row>
    <row r="34" spans="1:12" ht="94.5" x14ac:dyDescent="0.25">
      <c r="A34" s="33">
        <f t="shared" si="2"/>
        <v>112</v>
      </c>
      <c r="B34" s="25" t="s">
        <v>324</v>
      </c>
      <c r="C34" s="48">
        <f>'[7]2019-2'!$Q$42</f>
        <v>583.33205885730672</v>
      </c>
      <c r="D34" s="47">
        <f t="shared" si="0"/>
        <v>116.66641177146136</v>
      </c>
      <c r="E34" s="36">
        <f t="shared" si="1"/>
        <v>699.99847062876802</v>
      </c>
      <c r="F34" s="52">
        <f t="shared" si="3"/>
        <v>10162</v>
      </c>
      <c r="G34" s="28" t="s">
        <v>56</v>
      </c>
      <c r="H34" s="25" t="s">
        <v>57</v>
      </c>
      <c r="I34" s="27">
        <v>2428</v>
      </c>
      <c r="J34" s="25" t="s">
        <v>400</v>
      </c>
      <c r="K34" s="27">
        <v>9910160039</v>
      </c>
      <c r="L34" s="29" t="s">
        <v>69</v>
      </c>
    </row>
    <row r="35" spans="1:12" ht="94.5" x14ac:dyDescent="0.25">
      <c r="A35" s="33">
        <f t="shared" si="2"/>
        <v>113</v>
      </c>
      <c r="B35" s="25" t="s">
        <v>255</v>
      </c>
      <c r="C35" s="48">
        <f>'[7]2019-2'!$Q$43</f>
        <v>583.33444660972862</v>
      </c>
      <c r="D35" s="47">
        <f t="shared" si="0"/>
        <v>116.66688932194573</v>
      </c>
      <c r="E35" s="36">
        <f t="shared" si="1"/>
        <v>700.00133593167436</v>
      </c>
      <c r="F35" s="52">
        <f t="shared" si="3"/>
        <v>10163</v>
      </c>
      <c r="G35" s="28" t="s">
        <v>56</v>
      </c>
      <c r="H35" s="25" t="s">
        <v>57</v>
      </c>
      <c r="I35" s="27">
        <v>2428</v>
      </c>
      <c r="J35" s="25" t="s">
        <v>400</v>
      </c>
      <c r="K35" s="27">
        <v>9910160040</v>
      </c>
      <c r="L35" s="30" t="s">
        <v>71</v>
      </c>
    </row>
    <row r="36" spans="1:12" ht="94.5" x14ac:dyDescent="0.25">
      <c r="A36" s="33">
        <f t="shared" si="2"/>
        <v>114</v>
      </c>
      <c r="B36" s="25" t="s">
        <v>256</v>
      </c>
      <c r="C36" s="48">
        <f>'[7]2019-2'!$Q$44</f>
        <v>1166.6703461408511</v>
      </c>
      <c r="D36" s="47">
        <f t="shared" si="0"/>
        <v>233.33406922817022</v>
      </c>
      <c r="E36" s="36">
        <f t="shared" si="1"/>
        <v>1400.0044153690212</v>
      </c>
      <c r="F36" s="52">
        <f t="shared" si="3"/>
        <v>10164</v>
      </c>
      <c r="G36" s="28" t="s">
        <v>56</v>
      </c>
      <c r="H36" s="25" t="s">
        <v>57</v>
      </c>
      <c r="I36" s="27">
        <v>2428</v>
      </c>
      <c r="J36" s="25" t="s">
        <v>400</v>
      </c>
      <c r="K36" s="27">
        <v>9910160041</v>
      </c>
      <c r="L36" s="30" t="s">
        <v>71</v>
      </c>
    </row>
    <row r="37" spans="1:12" ht="94.5" x14ac:dyDescent="0.25">
      <c r="A37" s="33">
        <f t="shared" si="2"/>
        <v>115</v>
      </c>
      <c r="B37" s="25" t="s">
        <v>257</v>
      </c>
      <c r="C37" s="48">
        <f>'[7]2019-2'!$Q$45</f>
        <v>1166.669257809164</v>
      </c>
      <c r="D37" s="47">
        <f t="shared" si="0"/>
        <v>233.33385156183283</v>
      </c>
      <c r="E37" s="36">
        <f t="shared" si="1"/>
        <v>1400.0031093709968</v>
      </c>
      <c r="F37" s="52">
        <f t="shared" si="3"/>
        <v>10165</v>
      </c>
      <c r="G37" s="28" t="s">
        <v>56</v>
      </c>
      <c r="H37" s="25" t="s">
        <v>57</v>
      </c>
      <c r="I37" s="27">
        <v>2428</v>
      </c>
      <c r="J37" s="25" t="s">
        <v>400</v>
      </c>
      <c r="K37" s="27">
        <v>9910160042</v>
      </c>
      <c r="L37" s="30" t="s">
        <v>71</v>
      </c>
    </row>
    <row r="38" spans="1:12" ht="94.5" x14ac:dyDescent="0.25">
      <c r="A38" s="33">
        <f t="shared" si="2"/>
        <v>116</v>
      </c>
      <c r="B38" s="25" t="s">
        <v>258</v>
      </c>
      <c r="C38" s="48"/>
      <c r="D38" s="47">
        <f t="shared" si="0"/>
        <v>0</v>
      </c>
      <c r="E38" s="36">
        <f t="shared" si="1"/>
        <v>0</v>
      </c>
      <c r="F38" s="52">
        <f t="shared" si="3"/>
        <v>10166</v>
      </c>
      <c r="G38" s="28" t="s">
        <v>56</v>
      </c>
      <c r="H38" s="25" t="s">
        <v>57</v>
      </c>
      <c r="I38" s="27">
        <v>2428</v>
      </c>
      <c r="J38" s="25" t="s">
        <v>400</v>
      </c>
      <c r="K38" s="27">
        <v>9910160043</v>
      </c>
      <c r="L38" s="30" t="s">
        <v>71</v>
      </c>
    </row>
    <row r="39" spans="1:12" ht="94.5" x14ac:dyDescent="0.25">
      <c r="A39" s="33">
        <f>A38+1</f>
        <v>117</v>
      </c>
      <c r="B39" s="25" t="s">
        <v>259</v>
      </c>
      <c r="C39" s="48">
        <f>'[7]2019-2'!$Q$46</f>
        <v>916.66614769860189</v>
      </c>
      <c r="D39" s="47">
        <f t="shared" si="0"/>
        <v>183.33322953972038</v>
      </c>
      <c r="E39" s="36">
        <f t="shared" si="1"/>
        <v>1099.9993772383223</v>
      </c>
      <c r="F39" s="52">
        <f>F38+1</f>
        <v>10167</v>
      </c>
      <c r="G39" s="28" t="s">
        <v>56</v>
      </c>
      <c r="H39" s="25" t="s">
        <v>57</v>
      </c>
      <c r="I39" s="27">
        <v>2428</v>
      </c>
      <c r="J39" s="25" t="s">
        <v>400</v>
      </c>
      <c r="K39" s="27">
        <v>9910160044</v>
      </c>
      <c r="L39" s="30" t="s">
        <v>71</v>
      </c>
    </row>
    <row r="40" spans="1:12" ht="94.5" x14ac:dyDescent="0.25">
      <c r="A40" s="33">
        <f t="shared" si="2"/>
        <v>118</v>
      </c>
      <c r="B40" s="25" t="s">
        <v>361</v>
      </c>
      <c r="C40" s="48">
        <f>'[7]2019-2'!$Q$47</f>
        <v>916.66464282835102</v>
      </c>
      <c r="D40" s="47">
        <f t="shared" si="0"/>
        <v>183.33292856567022</v>
      </c>
      <c r="E40" s="36">
        <f t="shared" si="1"/>
        <v>1099.9975713940212</v>
      </c>
      <c r="F40" s="52">
        <f t="shared" si="3"/>
        <v>10168</v>
      </c>
      <c r="G40" s="28" t="s">
        <v>56</v>
      </c>
      <c r="H40" s="25" t="s">
        <v>57</v>
      </c>
      <c r="I40" s="27">
        <v>2428</v>
      </c>
      <c r="J40" s="25" t="s">
        <v>400</v>
      </c>
      <c r="K40" s="27">
        <v>9910160045</v>
      </c>
      <c r="L40" s="30" t="s">
        <v>71</v>
      </c>
    </row>
    <row r="41" spans="1:12" ht="94.5" x14ac:dyDescent="0.25">
      <c r="A41" s="33">
        <f t="shared" si="2"/>
        <v>119</v>
      </c>
      <c r="B41" s="25" t="s">
        <v>260</v>
      </c>
      <c r="C41" s="48">
        <f>'[7]2019-2'!$Q$48</f>
        <v>1166.6659692024011</v>
      </c>
      <c r="D41" s="47">
        <f t="shared" si="0"/>
        <v>233.33319384048025</v>
      </c>
      <c r="E41" s="36">
        <f t="shared" si="1"/>
        <v>1399.9991630428813</v>
      </c>
      <c r="F41" s="52">
        <f t="shared" si="3"/>
        <v>10169</v>
      </c>
      <c r="G41" s="28" t="s">
        <v>56</v>
      </c>
      <c r="H41" s="25" t="s">
        <v>57</v>
      </c>
      <c r="I41" s="27">
        <v>2428</v>
      </c>
      <c r="J41" s="25" t="s">
        <v>400</v>
      </c>
      <c r="K41" s="27">
        <v>9910160046</v>
      </c>
      <c r="L41" s="30" t="s">
        <v>71</v>
      </c>
    </row>
    <row r="42" spans="1:12" ht="94.5" x14ac:dyDescent="0.25">
      <c r="A42" s="33">
        <f t="shared" si="2"/>
        <v>120</v>
      </c>
      <c r="B42" s="25" t="s">
        <v>261</v>
      </c>
      <c r="C42" s="48">
        <f>'[7]2019-2'!$Q$49</f>
        <v>1166.6669931393312</v>
      </c>
      <c r="D42" s="47">
        <f t="shared" si="0"/>
        <v>233.33339862786625</v>
      </c>
      <c r="E42" s="36">
        <f t="shared" si="1"/>
        <v>1400.0003917671975</v>
      </c>
      <c r="F42" s="52">
        <f t="shared" si="3"/>
        <v>10170</v>
      </c>
      <c r="G42" s="28" t="s">
        <v>56</v>
      </c>
      <c r="H42" s="25" t="s">
        <v>57</v>
      </c>
      <c r="I42" s="27">
        <v>2428</v>
      </c>
      <c r="J42" s="25" t="s">
        <v>400</v>
      </c>
      <c r="K42" s="27">
        <v>9910160047</v>
      </c>
      <c r="L42" s="30" t="s">
        <v>71</v>
      </c>
    </row>
    <row r="43" spans="1:12" ht="94.5" x14ac:dyDescent="0.25">
      <c r="A43" s="33">
        <f t="shared" si="2"/>
        <v>121</v>
      </c>
      <c r="B43" s="25" t="s">
        <v>386</v>
      </c>
      <c r="C43" s="48">
        <f>'[7]2019-2'!$Q$50</f>
        <v>1083.3333931393313</v>
      </c>
      <c r="D43" s="47">
        <f t="shared" si="0"/>
        <v>216.66667862786628</v>
      </c>
      <c r="E43" s="36">
        <f t="shared" si="1"/>
        <v>1300.0000717671976</v>
      </c>
      <c r="F43" s="52">
        <v>15297</v>
      </c>
      <c r="G43" s="28" t="s">
        <v>56</v>
      </c>
      <c r="H43" s="25" t="s">
        <v>57</v>
      </c>
      <c r="I43" s="27">
        <v>2428</v>
      </c>
      <c r="J43" s="25" t="s">
        <v>400</v>
      </c>
      <c r="K43" s="27">
        <v>9910150025</v>
      </c>
      <c r="L43" s="30"/>
    </row>
    <row r="44" spans="1:12" ht="94.5" x14ac:dyDescent="0.25">
      <c r="A44" s="33">
        <f>A43+1</f>
        <v>122</v>
      </c>
      <c r="B44" s="25" t="s">
        <v>262</v>
      </c>
      <c r="C44" s="48">
        <f>'[7]2019-2'!$Q$52</f>
        <v>2499.9966770608507</v>
      </c>
      <c r="D44" s="47">
        <f t="shared" si="0"/>
        <v>499.99933541217018</v>
      </c>
      <c r="E44" s="36">
        <f t="shared" si="1"/>
        <v>2999.996012473021</v>
      </c>
      <c r="F44" s="52">
        <f>F42+1</f>
        <v>10171</v>
      </c>
      <c r="G44" s="28" t="s">
        <v>56</v>
      </c>
      <c r="H44" s="25" t="s">
        <v>57</v>
      </c>
      <c r="I44" s="27">
        <v>2428</v>
      </c>
      <c r="J44" s="25" t="s">
        <v>400</v>
      </c>
      <c r="K44" s="27">
        <v>9910160048</v>
      </c>
      <c r="L44" s="30" t="s">
        <v>71</v>
      </c>
    </row>
    <row r="45" spans="1:12" ht="94.5" x14ac:dyDescent="0.25">
      <c r="A45" s="33">
        <f t="shared" si="2"/>
        <v>123</v>
      </c>
      <c r="B45" s="25" t="s">
        <v>263</v>
      </c>
      <c r="C45" s="48">
        <f>'[7]2019-2'!$Q$53</f>
        <v>2949.9972810056547</v>
      </c>
      <c r="D45" s="47">
        <f t="shared" si="0"/>
        <v>589.99945620113101</v>
      </c>
      <c r="E45" s="36">
        <f t="shared" si="1"/>
        <v>3539.9967372067858</v>
      </c>
      <c r="F45" s="52">
        <f t="shared" si="3"/>
        <v>10172</v>
      </c>
      <c r="G45" s="28" t="s">
        <v>56</v>
      </c>
      <c r="H45" s="25" t="s">
        <v>57</v>
      </c>
      <c r="I45" s="27">
        <v>2428</v>
      </c>
      <c r="J45" s="25" t="s">
        <v>400</v>
      </c>
      <c r="K45" s="27">
        <v>9910160049</v>
      </c>
      <c r="L45" s="30" t="s">
        <v>71</v>
      </c>
    </row>
    <row r="46" spans="1:12" ht="94.5" x14ac:dyDescent="0.25">
      <c r="A46" s="33">
        <f t="shared" si="2"/>
        <v>124</v>
      </c>
      <c r="B46" s="25" t="s">
        <v>264</v>
      </c>
      <c r="C46" s="48">
        <f>'[7]2019-2'!$Q$54</f>
        <v>2499.9997674270721</v>
      </c>
      <c r="D46" s="47">
        <f t="shared" si="0"/>
        <v>499.99995348541444</v>
      </c>
      <c r="E46" s="36">
        <f t="shared" si="1"/>
        <v>2999.9997209124867</v>
      </c>
      <c r="F46" s="52">
        <f t="shared" si="3"/>
        <v>10173</v>
      </c>
      <c r="G46" s="28" t="s">
        <v>56</v>
      </c>
      <c r="H46" s="25" t="s">
        <v>57</v>
      </c>
      <c r="I46" s="27">
        <v>2428</v>
      </c>
      <c r="J46" s="25" t="s">
        <v>400</v>
      </c>
      <c r="K46" s="27">
        <v>9910160050</v>
      </c>
      <c r="L46" s="30" t="s">
        <v>71</v>
      </c>
    </row>
    <row r="47" spans="1:12" ht="94.5" x14ac:dyDescent="0.25">
      <c r="A47" s="33">
        <f t="shared" si="2"/>
        <v>125</v>
      </c>
      <c r="B47" s="25" t="s">
        <v>265</v>
      </c>
      <c r="C47" s="48">
        <f>'[7]2019-2'!$Q$56</f>
        <v>1000.0036589541642</v>
      </c>
      <c r="D47" s="47">
        <f t="shared" si="0"/>
        <v>200.00073179083284</v>
      </c>
      <c r="E47" s="36">
        <f t="shared" si="1"/>
        <v>1200.004390744997</v>
      </c>
      <c r="F47" s="52">
        <f t="shared" si="3"/>
        <v>10174</v>
      </c>
      <c r="G47" s="28" t="s">
        <v>56</v>
      </c>
      <c r="H47" s="25" t="s">
        <v>57</v>
      </c>
      <c r="I47" s="27">
        <v>2428</v>
      </c>
      <c r="J47" s="25" t="s">
        <v>400</v>
      </c>
      <c r="K47" s="27">
        <v>9910160051</v>
      </c>
      <c r="L47" s="30" t="s">
        <v>71</v>
      </c>
    </row>
    <row r="48" spans="1:12" ht="94.5" x14ac:dyDescent="0.25">
      <c r="A48" s="33">
        <f t="shared" si="2"/>
        <v>126</v>
      </c>
      <c r="B48" s="25" t="s">
        <v>266</v>
      </c>
      <c r="C48" s="48">
        <f>'[7]2019-2'!$Q$57</f>
        <v>999.99758207359673</v>
      </c>
      <c r="D48" s="47">
        <f t="shared" si="0"/>
        <v>199.99951641471935</v>
      </c>
      <c r="E48" s="36">
        <f t="shared" si="1"/>
        <v>1199.9970984883162</v>
      </c>
      <c r="F48" s="52">
        <f t="shared" si="3"/>
        <v>10175</v>
      </c>
      <c r="G48" s="28" t="s">
        <v>56</v>
      </c>
      <c r="H48" s="25" t="s">
        <v>57</v>
      </c>
      <c r="I48" s="27">
        <v>2428</v>
      </c>
      <c r="J48" s="25" t="s">
        <v>400</v>
      </c>
      <c r="K48" s="27">
        <v>9910160052</v>
      </c>
      <c r="L48" s="30" t="s">
        <v>71</v>
      </c>
    </row>
    <row r="49" spans="1:12" ht="94.5" x14ac:dyDescent="0.25">
      <c r="A49" s="33">
        <f t="shared" si="2"/>
        <v>127</v>
      </c>
      <c r="B49" s="25" t="s">
        <v>267</v>
      </c>
      <c r="C49" s="48">
        <f>'[7]2019-2'!$Q$58</f>
        <v>999.99700028218842</v>
      </c>
      <c r="D49" s="47">
        <f t="shared" si="0"/>
        <v>199.99940005643771</v>
      </c>
      <c r="E49" s="36">
        <f>D49+C49</f>
        <v>1199.9964003386262</v>
      </c>
      <c r="F49" s="52">
        <f t="shared" si="3"/>
        <v>10176</v>
      </c>
      <c r="G49" s="28" t="s">
        <v>56</v>
      </c>
      <c r="H49" s="25" t="s">
        <v>57</v>
      </c>
      <c r="I49" s="27">
        <v>2428</v>
      </c>
      <c r="J49" s="25" t="s">
        <v>400</v>
      </c>
      <c r="K49" s="27">
        <v>9910160134</v>
      </c>
      <c r="L49" s="30" t="s">
        <v>71</v>
      </c>
    </row>
    <row r="50" spans="1:12" ht="94.5" x14ac:dyDescent="0.25">
      <c r="A50" s="33">
        <f t="shared" si="2"/>
        <v>128</v>
      </c>
      <c r="B50" s="25" t="s">
        <v>325</v>
      </c>
      <c r="C50" s="48">
        <f>'[7]2019-2'!$Q$60</f>
        <v>1666.6657024651922</v>
      </c>
      <c r="D50" s="47">
        <f t="shared" si="0"/>
        <v>333.33314049303846</v>
      </c>
      <c r="E50" s="36">
        <f t="shared" si="1"/>
        <v>1999.9988429582306</v>
      </c>
      <c r="F50" s="52">
        <f t="shared" si="3"/>
        <v>10177</v>
      </c>
      <c r="G50" s="28" t="s">
        <v>56</v>
      </c>
      <c r="H50" s="25" t="s">
        <v>57</v>
      </c>
      <c r="I50" s="27">
        <v>2428</v>
      </c>
      <c r="J50" s="25" t="s">
        <v>400</v>
      </c>
      <c r="K50" s="27">
        <v>9910160053</v>
      </c>
      <c r="L50" s="30" t="s">
        <v>71</v>
      </c>
    </row>
    <row r="51" spans="1:12" ht="94.5" x14ac:dyDescent="0.25">
      <c r="A51" s="33">
        <f t="shared" si="2"/>
        <v>129</v>
      </c>
      <c r="B51" s="25" t="s">
        <v>268</v>
      </c>
      <c r="C51" s="48">
        <f>'[7]2019-2'!$Q$61</f>
        <v>1666.670475434164</v>
      </c>
      <c r="D51" s="47">
        <f t="shared" si="0"/>
        <v>333.3340950868328</v>
      </c>
      <c r="E51" s="36">
        <f t="shared" si="1"/>
        <v>2000.0045705209968</v>
      </c>
      <c r="F51" s="52">
        <f t="shared" si="3"/>
        <v>10178</v>
      </c>
      <c r="G51" s="28" t="s">
        <v>56</v>
      </c>
      <c r="H51" s="25" t="s">
        <v>57</v>
      </c>
      <c r="I51" s="27">
        <v>2428</v>
      </c>
      <c r="J51" s="25" t="s">
        <v>400</v>
      </c>
      <c r="K51" s="27">
        <v>9910160054</v>
      </c>
      <c r="L51" s="30" t="s">
        <v>71</v>
      </c>
    </row>
    <row r="52" spans="1:12" ht="94.5" x14ac:dyDescent="0.25">
      <c r="A52" s="33">
        <f t="shared" si="2"/>
        <v>130</v>
      </c>
      <c r="B52" s="25" t="s">
        <v>387</v>
      </c>
      <c r="C52" s="48">
        <f>'[7]2019-2'!$Q$62</f>
        <v>1666.670475434164</v>
      </c>
      <c r="D52" s="47">
        <f t="shared" si="0"/>
        <v>333.3340950868328</v>
      </c>
      <c r="E52" s="36">
        <f t="shared" si="1"/>
        <v>2000.0045705209968</v>
      </c>
      <c r="F52" s="52">
        <v>15298</v>
      </c>
      <c r="G52" s="28" t="s">
        <v>56</v>
      </c>
      <c r="H52" s="25" t="s">
        <v>57</v>
      </c>
      <c r="I52" s="27">
        <v>2428</v>
      </c>
      <c r="J52" s="25" t="s">
        <v>400</v>
      </c>
      <c r="K52" s="27">
        <v>9910150026</v>
      </c>
      <c r="L52" s="30"/>
    </row>
    <row r="53" spans="1:12" ht="94.5" x14ac:dyDescent="0.25">
      <c r="A53" s="33">
        <f t="shared" si="2"/>
        <v>131</v>
      </c>
      <c r="B53" s="25" t="s">
        <v>269</v>
      </c>
      <c r="C53" s="48">
        <f>'[7]2019-2'!$Q$65</f>
        <v>1249.9985405946886</v>
      </c>
      <c r="D53" s="47">
        <f t="shared" si="0"/>
        <v>249.99970811893775</v>
      </c>
      <c r="E53" s="36">
        <f t="shared" si="1"/>
        <v>1499.9982487136263</v>
      </c>
      <c r="F53" s="52">
        <f>F51+1</f>
        <v>10179</v>
      </c>
      <c r="G53" s="28" t="s">
        <v>56</v>
      </c>
      <c r="H53" s="25" t="s">
        <v>57</v>
      </c>
      <c r="I53" s="27">
        <v>2428</v>
      </c>
      <c r="J53" s="25" t="s">
        <v>400</v>
      </c>
      <c r="K53" s="27">
        <v>9910160058</v>
      </c>
      <c r="L53" s="30" t="s">
        <v>71</v>
      </c>
    </row>
    <row r="54" spans="1:12" ht="94.5" x14ac:dyDescent="0.25">
      <c r="A54" s="33">
        <f t="shared" si="2"/>
        <v>132</v>
      </c>
      <c r="B54" s="25" t="s">
        <v>270</v>
      </c>
      <c r="C54" s="48">
        <f>'[7]2019-2'!$Q$66</f>
        <v>1666.6655918446886</v>
      </c>
      <c r="D54" s="47">
        <f t="shared" si="0"/>
        <v>333.33311836893773</v>
      </c>
      <c r="E54" s="36">
        <f t="shared" si="1"/>
        <v>1999.9987102136263</v>
      </c>
      <c r="F54" s="52">
        <f t="shared" si="3"/>
        <v>10180</v>
      </c>
      <c r="G54" s="28" t="s">
        <v>56</v>
      </c>
      <c r="H54" s="25" t="s">
        <v>57</v>
      </c>
      <c r="I54" s="27">
        <v>2428</v>
      </c>
      <c r="J54" s="25" t="s">
        <v>400</v>
      </c>
      <c r="K54" s="27">
        <v>9910160059</v>
      </c>
      <c r="L54" s="30" t="s">
        <v>71</v>
      </c>
    </row>
    <row r="55" spans="1:12" ht="94.5" x14ac:dyDescent="0.25">
      <c r="A55" s="33">
        <f t="shared" si="2"/>
        <v>133</v>
      </c>
      <c r="B55" s="34" t="s">
        <v>271</v>
      </c>
      <c r="C55" s="48">
        <f>'[7]2019-2'!$Q$67</f>
        <v>1666.6654291610514</v>
      </c>
      <c r="D55" s="47">
        <f t="shared" si="0"/>
        <v>333.33308583221032</v>
      </c>
      <c r="E55" s="36">
        <f t="shared" si="1"/>
        <v>1999.9985149932618</v>
      </c>
      <c r="F55" s="52">
        <f t="shared" si="3"/>
        <v>10181</v>
      </c>
      <c r="G55" s="37" t="s">
        <v>56</v>
      </c>
      <c r="H55" s="34" t="s">
        <v>57</v>
      </c>
      <c r="I55" s="38">
        <v>2428</v>
      </c>
      <c r="J55" s="34" t="s">
        <v>400</v>
      </c>
      <c r="K55" s="38">
        <v>9910160060</v>
      </c>
      <c r="L55" s="39" t="s">
        <v>71</v>
      </c>
    </row>
    <row r="56" spans="1:12" ht="94.5" x14ac:dyDescent="0.25">
      <c r="A56" s="33">
        <f t="shared" si="2"/>
        <v>134</v>
      </c>
      <c r="B56" s="34" t="s">
        <v>272</v>
      </c>
      <c r="C56" s="48">
        <f>'[7]2019-2'!$Q$68</f>
        <v>2083.3339322860511</v>
      </c>
      <c r="D56" s="47">
        <f t="shared" si="0"/>
        <v>416.66678645721026</v>
      </c>
      <c r="E56" s="36">
        <f t="shared" si="1"/>
        <v>2500.0007187432611</v>
      </c>
      <c r="F56" s="52">
        <f t="shared" si="3"/>
        <v>10182</v>
      </c>
      <c r="G56" s="37" t="s">
        <v>56</v>
      </c>
      <c r="H56" s="34" t="s">
        <v>57</v>
      </c>
      <c r="I56" s="38">
        <v>2428</v>
      </c>
      <c r="J56" s="34" t="s">
        <v>400</v>
      </c>
      <c r="K56" s="38">
        <v>9910160061</v>
      </c>
      <c r="L56" s="39" t="s">
        <v>71</v>
      </c>
    </row>
    <row r="57" spans="1:12" ht="94.5" x14ac:dyDescent="0.25">
      <c r="A57" s="33">
        <f t="shared" si="2"/>
        <v>135</v>
      </c>
      <c r="B57" s="34" t="s">
        <v>273</v>
      </c>
      <c r="C57" s="48">
        <f>'[7]2019-2'!$Q$70</f>
        <v>1000.0035924795036</v>
      </c>
      <c r="D57" s="47">
        <f t="shared" si="0"/>
        <v>200.00071849590074</v>
      </c>
      <c r="E57" s="36">
        <f t="shared" si="1"/>
        <v>1200.0043109754042</v>
      </c>
      <c r="F57" s="52">
        <f t="shared" si="3"/>
        <v>10183</v>
      </c>
      <c r="G57" s="37" t="s">
        <v>56</v>
      </c>
      <c r="H57" s="34" t="s">
        <v>57</v>
      </c>
      <c r="I57" s="38">
        <v>2428</v>
      </c>
      <c r="J57" s="34" t="s">
        <v>400</v>
      </c>
      <c r="K57" s="38">
        <v>9910160062</v>
      </c>
      <c r="L57" s="39" t="s">
        <v>71</v>
      </c>
    </row>
    <row r="58" spans="1:12" ht="94.5" x14ac:dyDescent="0.25">
      <c r="A58" s="33">
        <f t="shared" si="2"/>
        <v>136</v>
      </c>
      <c r="B58" s="34" t="s">
        <v>274</v>
      </c>
      <c r="C58" s="48">
        <f>'[7]2019-2'!$Q$72</f>
        <v>833.32977721519251</v>
      </c>
      <c r="D58" s="47">
        <f t="shared" si="0"/>
        <v>166.66595544303851</v>
      </c>
      <c r="E58" s="36">
        <f t="shared" si="1"/>
        <v>999.99573265823096</v>
      </c>
      <c r="F58" s="52">
        <f t="shared" si="3"/>
        <v>10184</v>
      </c>
      <c r="G58" s="37" t="s">
        <v>56</v>
      </c>
      <c r="H58" s="34" t="s">
        <v>57</v>
      </c>
      <c r="I58" s="38">
        <v>2428</v>
      </c>
      <c r="J58" s="34" t="s">
        <v>400</v>
      </c>
      <c r="K58" s="38">
        <v>9910160063</v>
      </c>
      <c r="L58" s="39" t="s">
        <v>71</v>
      </c>
    </row>
    <row r="59" spans="1:12" ht="94.5" x14ac:dyDescent="0.25">
      <c r="A59" s="33">
        <f t="shared" si="2"/>
        <v>137</v>
      </c>
      <c r="B59" s="34" t="s">
        <v>275</v>
      </c>
      <c r="C59" s="48">
        <f>'[7]2019-2'!$Q$74</f>
        <v>833.33714903852081</v>
      </c>
      <c r="D59" s="47">
        <f t="shared" si="0"/>
        <v>166.66742980770417</v>
      </c>
      <c r="E59" s="36">
        <f t="shared" si="1"/>
        <v>1000.0045788462249</v>
      </c>
      <c r="F59" s="52">
        <f t="shared" si="3"/>
        <v>10185</v>
      </c>
      <c r="G59" s="37" t="s">
        <v>56</v>
      </c>
      <c r="H59" s="34" t="s">
        <v>57</v>
      </c>
      <c r="I59" s="38">
        <v>2428</v>
      </c>
      <c r="J59" s="34" t="s">
        <v>400</v>
      </c>
      <c r="K59" s="38">
        <v>9910150003</v>
      </c>
      <c r="L59" s="39" t="s">
        <v>71</v>
      </c>
    </row>
    <row r="60" spans="1:12" ht="94.5" x14ac:dyDescent="0.25">
      <c r="A60" s="33">
        <f t="shared" si="2"/>
        <v>138</v>
      </c>
      <c r="B60" s="34" t="s">
        <v>276</v>
      </c>
      <c r="C60" s="48">
        <f>'[7]2019-2'!$Q$75</f>
        <v>1249.9975030267483</v>
      </c>
      <c r="D60" s="47">
        <f t="shared" si="0"/>
        <v>249.99950060534968</v>
      </c>
      <c r="E60" s="36">
        <f t="shared" si="1"/>
        <v>1499.9970036320979</v>
      </c>
      <c r="F60" s="52">
        <f t="shared" si="3"/>
        <v>10186</v>
      </c>
      <c r="G60" s="37" t="s">
        <v>56</v>
      </c>
      <c r="H60" s="34" t="s">
        <v>57</v>
      </c>
      <c r="I60" s="38">
        <v>2428</v>
      </c>
      <c r="J60" s="34" t="s">
        <v>400</v>
      </c>
      <c r="K60" s="38">
        <v>9910150004</v>
      </c>
      <c r="L60" s="39" t="s">
        <v>71</v>
      </c>
    </row>
    <row r="61" spans="1:12" ht="94.5" x14ac:dyDescent="0.25">
      <c r="A61" s="33">
        <f t="shared" si="2"/>
        <v>139</v>
      </c>
      <c r="B61" s="34" t="s">
        <v>277</v>
      </c>
      <c r="C61" s="48">
        <f>'[7]2019-2'!$Q$76</f>
        <v>1000.0035271438904</v>
      </c>
      <c r="D61" s="47">
        <f t="shared" si="0"/>
        <v>200.0007054287781</v>
      </c>
      <c r="E61" s="36">
        <f t="shared" si="1"/>
        <v>1200.0042325726686</v>
      </c>
      <c r="F61" s="52">
        <f t="shared" si="3"/>
        <v>10187</v>
      </c>
      <c r="G61" s="37" t="s">
        <v>56</v>
      </c>
      <c r="H61" s="34" t="s">
        <v>57</v>
      </c>
      <c r="I61" s="38">
        <v>2428</v>
      </c>
      <c r="J61" s="34" t="s">
        <v>400</v>
      </c>
      <c r="K61" s="38">
        <v>9910150005</v>
      </c>
      <c r="L61" s="39" t="s">
        <v>71</v>
      </c>
    </row>
    <row r="62" spans="1:12" ht="94.5" x14ac:dyDescent="0.25">
      <c r="A62" s="33">
        <f t="shared" si="2"/>
        <v>140</v>
      </c>
      <c r="B62" s="34" t="s">
        <v>278</v>
      </c>
      <c r="C62" s="48">
        <f>'[7]2019-2'!$Q$77</f>
        <v>999.99598566814598</v>
      </c>
      <c r="D62" s="47">
        <f t="shared" si="0"/>
        <v>199.9991971336292</v>
      </c>
      <c r="E62" s="36">
        <f t="shared" si="1"/>
        <v>1199.9951828017752</v>
      </c>
      <c r="F62" s="52">
        <f t="shared" si="3"/>
        <v>10188</v>
      </c>
      <c r="G62" s="37" t="s">
        <v>56</v>
      </c>
      <c r="H62" s="34" t="s">
        <v>57</v>
      </c>
      <c r="I62" s="38">
        <v>2428</v>
      </c>
      <c r="J62" s="34" t="s">
        <v>400</v>
      </c>
      <c r="K62" s="38">
        <v>9910150006</v>
      </c>
      <c r="L62" s="39" t="s">
        <v>71</v>
      </c>
    </row>
    <row r="63" spans="1:12" ht="94.5" x14ac:dyDescent="0.25">
      <c r="A63" s="33">
        <f t="shared" si="2"/>
        <v>141</v>
      </c>
      <c r="B63" s="34" t="s">
        <v>279</v>
      </c>
      <c r="C63" s="48">
        <f>'[7]2019-2'!$Q$78</f>
        <v>916.666425388383</v>
      </c>
      <c r="D63" s="47">
        <f t="shared" si="0"/>
        <v>183.33328507767661</v>
      </c>
      <c r="E63" s="36">
        <f t="shared" si="1"/>
        <v>1099.9997104660597</v>
      </c>
      <c r="F63" s="52">
        <f t="shared" si="3"/>
        <v>10189</v>
      </c>
      <c r="G63" s="37" t="s">
        <v>56</v>
      </c>
      <c r="H63" s="34" t="s">
        <v>57</v>
      </c>
      <c r="I63" s="38">
        <v>2428</v>
      </c>
      <c r="J63" s="34" t="s">
        <v>400</v>
      </c>
      <c r="K63" s="38">
        <v>9910150007</v>
      </c>
      <c r="L63" s="39" t="s">
        <v>71</v>
      </c>
    </row>
    <row r="64" spans="1:12" ht="94.5" x14ac:dyDescent="0.25">
      <c r="A64" s="33">
        <f t="shared" si="2"/>
        <v>142</v>
      </c>
      <c r="B64" s="34" t="s">
        <v>280</v>
      </c>
      <c r="C64" s="48">
        <f>'[7]2019-2'!$Q$79</f>
        <v>1083.3323152633234</v>
      </c>
      <c r="D64" s="47">
        <f t="shared" si="0"/>
        <v>216.66646305266468</v>
      </c>
      <c r="E64" s="36">
        <f t="shared" si="1"/>
        <v>1299.9987783159881</v>
      </c>
      <c r="F64" s="52">
        <f t="shared" si="3"/>
        <v>10190</v>
      </c>
      <c r="G64" s="37" t="s">
        <v>56</v>
      </c>
      <c r="H64" s="34" t="s">
        <v>57</v>
      </c>
      <c r="I64" s="38">
        <v>2428</v>
      </c>
      <c r="J64" s="34" t="s">
        <v>400</v>
      </c>
      <c r="K64" s="38">
        <v>9910150008</v>
      </c>
      <c r="L64" s="39" t="s">
        <v>71</v>
      </c>
    </row>
    <row r="65" spans="1:12" ht="94.5" x14ac:dyDescent="0.25">
      <c r="A65" s="33">
        <f t="shared" si="2"/>
        <v>143</v>
      </c>
      <c r="B65" s="34" t="s">
        <v>281</v>
      </c>
      <c r="C65" s="48">
        <f>'[7]2019-2'!$Q$80</f>
        <v>999.99603810627048</v>
      </c>
      <c r="D65" s="47">
        <f t="shared" si="0"/>
        <v>199.9992076212541</v>
      </c>
      <c r="E65" s="36">
        <f t="shared" si="1"/>
        <v>1199.9952457275247</v>
      </c>
      <c r="F65" s="52">
        <f t="shared" si="3"/>
        <v>10191</v>
      </c>
      <c r="G65" s="37" t="s">
        <v>56</v>
      </c>
      <c r="H65" s="34" t="s">
        <v>57</v>
      </c>
      <c r="I65" s="38">
        <v>2428</v>
      </c>
      <c r="J65" s="34" t="s">
        <v>400</v>
      </c>
      <c r="K65" s="38">
        <v>9910150009</v>
      </c>
      <c r="L65" s="39" t="s">
        <v>71</v>
      </c>
    </row>
    <row r="66" spans="1:12" ht="94.5" x14ac:dyDescent="0.25">
      <c r="A66" s="33">
        <f t="shared" si="2"/>
        <v>144</v>
      </c>
      <c r="B66" s="34" t="s">
        <v>321</v>
      </c>
      <c r="C66" s="48">
        <f>'[7]2019-2'!$Q$81</f>
        <v>999.99840321744</v>
      </c>
      <c r="D66" s="47">
        <f t="shared" si="0"/>
        <v>199.99968064348801</v>
      </c>
      <c r="E66" s="36">
        <f t="shared" si="1"/>
        <v>1199.9980838609281</v>
      </c>
      <c r="F66" s="52">
        <f t="shared" si="3"/>
        <v>10192</v>
      </c>
      <c r="G66" s="37" t="s">
        <v>56</v>
      </c>
      <c r="H66" s="34" t="s">
        <v>57</v>
      </c>
      <c r="I66" s="38">
        <v>2428</v>
      </c>
      <c r="J66" s="34" t="s">
        <v>400</v>
      </c>
      <c r="K66" s="38">
        <v>9910150010</v>
      </c>
      <c r="L66" s="39" t="s">
        <v>71</v>
      </c>
    </row>
    <row r="67" spans="1:12" ht="94.5" x14ac:dyDescent="0.25">
      <c r="A67" s="33">
        <f t="shared" si="2"/>
        <v>145</v>
      </c>
      <c r="B67" s="34" t="s">
        <v>282</v>
      </c>
      <c r="C67" s="48">
        <f>'[7]2019-2'!$Q$82</f>
        <v>2083.3339540116717</v>
      </c>
      <c r="D67" s="47">
        <f t="shared" si="0"/>
        <v>416.66679080233439</v>
      </c>
      <c r="E67" s="36">
        <f t="shared" si="1"/>
        <v>2500.0007448140059</v>
      </c>
      <c r="F67" s="52">
        <f t="shared" si="3"/>
        <v>10193</v>
      </c>
      <c r="G67" s="37" t="s">
        <v>56</v>
      </c>
      <c r="H67" s="34" t="s">
        <v>57</v>
      </c>
      <c r="I67" s="38">
        <v>2428</v>
      </c>
      <c r="J67" s="34" t="s">
        <v>400</v>
      </c>
      <c r="K67" s="38">
        <v>9910150011</v>
      </c>
      <c r="L67" s="39" t="s">
        <v>71</v>
      </c>
    </row>
    <row r="68" spans="1:12" ht="94.5" x14ac:dyDescent="0.25">
      <c r="A68" s="33">
        <f t="shared" si="2"/>
        <v>146</v>
      </c>
      <c r="B68" s="34" t="s">
        <v>283</v>
      </c>
      <c r="C68" s="48">
        <f>'[7]2019-2'!$Q$83</f>
        <v>1833.334827479156</v>
      </c>
      <c r="D68" s="47">
        <f t="shared" si="0"/>
        <v>366.66696549583122</v>
      </c>
      <c r="E68" s="36">
        <f t="shared" si="1"/>
        <v>2200.0017929749874</v>
      </c>
      <c r="F68" s="52">
        <f t="shared" si="3"/>
        <v>10194</v>
      </c>
      <c r="G68" s="37" t="s">
        <v>56</v>
      </c>
      <c r="H68" s="34" t="s">
        <v>57</v>
      </c>
      <c r="I68" s="38">
        <v>2428</v>
      </c>
      <c r="J68" s="34" t="s">
        <v>400</v>
      </c>
      <c r="K68" s="38">
        <v>9910150013</v>
      </c>
      <c r="L68" s="39" t="s">
        <v>71</v>
      </c>
    </row>
    <row r="69" spans="1:12" ht="94.5" x14ac:dyDescent="0.25">
      <c r="A69" s="33">
        <f t="shared" si="2"/>
        <v>147</v>
      </c>
      <c r="B69" s="34" t="s">
        <v>370</v>
      </c>
      <c r="C69" s="48">
        <f>'[7]2019-2'!$Q$84</f>
        <v>1833.3345728704344</v>
      </c>
      <c r="D69" s="47">
        <f t="shared" si="0"/>
        <v>366.66691457408689</v>
      </c>
      <c r="E69" s="36">
        <f t="shared" si="1"/>
        <v>2200.0014874445214</v>
      </c>
      <c r="F69" s="52">
        <f t="shared" si="3"/>
        <v>10195</v>
      </c>
      <c r="G69" s="37" t="s">
        <v>56</v>
      </c>
      <c r="H69" s="34" t="s">
        <v>57</v>
      </c>
      <c r="I69" s="38">
        <v>2428</v>
      </c>
      <c r="J69" s="34" t="s">
        <v>400</v>
      </c>
      <c r="K69" s="38">
        <v>9910150014</v>
      </c>
      <c r="L69" s="39" t="s">
        <v>71</v>
      </c>
    </row>
    <row r="70" spans="1:12" ht="94.5" x14ac:dyDescent="0.25">
      <c r="A70" s="33">
        <f t="shared" si="2"/>
        <v>148</v>
      </c>
      <c r="B70" s="34" t="s">
        <v>284</v>
      </c>
      <c r="C70" s="48">
        <f>'[7]2019-2'!$Q$85</f>
        <v>1916.6663135975896</v>
      </c>
      <c r="D70" s="47">
        <f t="shared" si="0"/>
        <v>383.33326271951796</v>
      </c>
      <c r="E70" s="36">
        <f t="shared" si="1"/>
        <v>2299.9995763171073</v>
      </c>
      <c r="F70" s="52">
        <f t="shared" si="3"/>
        <v>10196</v>
      </c>
      <c r="G70" s="37" t="s">
        <v>56</v>
      </c>
      <c r="H70" s="34" t="s">
        <v>57</v>
      </c>
      <c r="I70" s="38">
        <v>2428</v>
      </c>
      <c r="J70" s="34" t="s">
        <v>400</v>
      </c>
      <c r="K70" s="38">
        <v>9910150015</v>
      </c>
      <c r="L70" s="39" t="s">
        <v>71</v>
      </c>
    </row>
    <row r="71" spans="1:12" ht="94.5" x14ac:dyDescent="0.25">
      <c r="A71" s="33">
        <f t="shared" si="2"/>
        <v>149</v>
      </c>
      <c r="B71" s="34" t="s">
        <v>285</v>
      </c>
      <c r="C71" s="48">
        <f>'[7]2019-2'!$Q$86</f>
        <v>2500.0032159356838</v>
      </c>
      <c r="D71" s="47">
        <f t="shared" si="0"/>
        <v>500.0006431871368</v>
      </c>
      <c r="E71" s="36">
        <f t="shared" si="1"/>
        <v>3000.0038591228204</v>
      </c>
      <c r="F71" s="52">
        <f t="shared" si="3"/>
        <v>10197</v>
      </c>
      <c r="G71" s="37" t="s">
        <v>56</v>
      </c>
      <c r="H71" s="34" t="s">
        <v>57</v>
      </c>
      <c r="I71" s="38">
        <v>2428</v>
      </c>
      <c r="J71" s="34" t="s">
        <v>400</v>
      </c>
      <c r="K71" s="38">
        <v>9910120352</v>
      </c>
      <c r="L71" s="39" t="s">
        <v>71</v>
      </c>
    </row>
    <row r="72" spans="1:12" ht="94.5" x14ac:dyDescent="0.25">
      <c r="A72" s="33">
        <f t="shared" si="2"/>
        <v>150</v>
      </c>
      <c r="B72" s="34" t="s">
        <v>286</v>
      </c>
      <c r="C72" s="48">
        <f>'[7]2019-2'!$Q$87</f>
        <v>4333.33484248077</v>
      </c>
      <c r="D72" s="47">
        <f t="shared" si="0"/>
        <v>866.66696849615403</v>
      </c>
      <c r="E72" s="36">
        <f t="shared" si="1"/>
        <v>5200.0018109769244</v>
      </c>
      <c r="F72" s="52">
        <f t="shared" si="3"/>
        <v>10198</v>
      </c>
      <c r="G72" s="37" t="s">
        <v>56</v>
      </c>
      <c r="H72" s="34" t="s">
        <v>57</v>
      </c>
      <c r="I72" s="38">
        <v>2428</v>
      </c>
      <c r="J72" s="34" t="s">
        <v>400</v>
      </c>
      <c r="K72" s="38">
        <v>9910120351</v>
      </c>
      <c r="L72" s="39" t="s">
        <v>71</v>
      </c>
    </row>
    <row r="73" spans="1:12" ht="94.5" x14ac:dyDescent="0.25">
      <c r="A73" s="33">
        <f t="shared" si="2"/>
        <v>151</v>
      </c>
      <c r="B73" s="34" t="s">
        <v>287</v>
      </c>
      <c r="C73" s="48">
        <f>'[7]2019-2'!$Q$88</f>
        <v>3916.6699126428775</v>
      </c>
      <c r="D73" s="47">
        <f t="shared" si="0"/>
        <v>783.33398252857558</v>
      </c>
      <c r="E73" s="36">
        <f t="shared" si="1"/>
        <v>4700.0038951714532</v>
      </c>
      <c r="F73" s="52">
        <f t="shared" si="3"/>
        <v>10199</v>
      </c>
      <c r="G73" s="37" t="s">
        <v>56</v>
      </c>
      <c r="H73" s="34" t="s">
        <v>57</v>
      </c>
      <c r="I73" s="38">
        <v>2428</v>
      </c>
      <c r="J73" s="34" t="s">
        <v>400</v>
      </c>
      <c r="K73" s="38">
        <v>9910120350</v>
      </c>
      <c r="L73" s="39" t="s">
        <v>71</v>
      </c>
    </row>
    <row r="74" spans="1:12" ht="94.5" x14ac:dyDescent="0.25">
      <c r="A74" s="33">
        <f t="shared" si="2"/>
        <v>152</v>
      </c>
      <c r="B74" s="34" t="s">
        <v>388</v>
      </c>
      <c r="C74" s="48">
        <f>'[7]2019-2'!$Q$89</f>
        <v>3916.6699126428775</v>
      </c>
      <c r="D74" s="47">
        <f t="shared" si="0"/>
        <v>783.33398252857558</v>
      </c>
      <c r="E74" s="36">
        <f t="shared" si="1"/>
        <v>4700.0038951714532</v>
      </c>
      <c r="F74" s="52">
        <v>15299</v>
      </c>
      <c r="G74" s="37" t="s">
        <v>56</v>
      </c>
      <c r="H74" s="34" t="s">
        <v>57</v>
      </c>
      <c r="I74" s="38">
        <v>2428</v>
      </c>
      <c r="J74" s="34" t="s">
        <v>400</v>
      </c>
      <c r="K74" s="38">
        <v>9910150027</v>
      </c>
      <c r="L74" s="39"/>
    </row>
    <row r="75" spans="1:12" ht="94.5" x14ac:dyDescent="0.25">
      <c r="A75" s="33">
        <f t="shared" si="2"/>
        <v>153</v>
      </c>
      <c r="B75" s="34" t="s">
        <v>362</v>
      </c>
      <c r="C75" s="48">
        <f>'[7]2019-2'!$Q$90</f>
        <v>3750.0002869961136</v>
      </c>
      <c r="D75" s="47">
        <f t="shared" si="0"/>
        <v>750.00005739922278</v>
      </c>
      <c r="E75" s="36">
        <f t="shared" si="1"/>
        <v>4500.0003443953365</v>
      </c>
      <c r="F75" s="52">
        <f>F73+1</f>
        <v>10200</v>
      </c>
      <c r="G75" s="37" t="s">
        <v>56</v>
      </c>
      <c r="H75" s="34" t="s">
        <v>57</v>
      </c>
      <c r="I75" s="38">
        <v>2428</v>
      </c>
      <c r="J75" s="34" t="s">
        <v>400</v>
      </c>
      <c r="K75" s="38">
        <v>9910160076</v>
      </c>
      <c r="L75" s="39" t="s">
        <v>71</v>
      </c>
    </row>
    <row r="76" spans="1:12" ht="94.5" x14ac:dyDescent="0.25">
      <c r="A76" s="33">
        <f t="shared" si="2"/>
        <v>154</v>
      </c>
      <c r="B76" s="34" t="s">
        <v>288</v>
      </c>
      <c r="C76" s="48">
        <f>'[7]2019-2'!$Q$91</f>
        <v>249.99706188635827</v>
      </c>
      <c r="D76" s="47">
        <f t="shared" si="0"/>
        <v>49.999412377271653</v>
      </c>
      <c r="E76" s="36">
        <f t="shared" si="1"/>
        <v>299.99647426362992</v>
      </c>
      <c r="F76" s="52">
        <f t="shared" si="3"/>
        <v>10201</v>
      </c>
      <c r="G76" s="37" t="s">
        <v>56</v>
      </c>
      <c r="H76" s="34" t="s">
        <v>57</v>
      </c>
      <c r="I76" s="38">
        <v>2428</v>
      </c>
      <c r="J76" s="34" t="s">
        <v>400</v>
      </c>
      <c r="K76" s="38">
        <v>9910160064</v>
      </c>
      <c r="L76" s="39" t="s">
        <v>71</v>
      </c>
    </row>
    <row r="77" spans="1:12" ht="94.5" x14ac:dyDescent="0.25">
      <c r="A77" s="33">
        <f t="shared" si="2"/>
        <v>155</v>
      </c>
      <c r="B77" s="34" t="s">
        <v>389</v>
      </c>
      <c r="C77" s="48">
        <f>'[7]2019-2'!$Q$92</f>
        <v>416.66680349162169</v>
      </c>
      <c r="D77" s="47">
        <f t="shared" si="0"/>
        <v>83.333360698324341</v>
      </c>
      <c r="E77" s="36">
        <f t="shared" si="1"/>
        <v>500.00016418994602</v>
      </c>
      <c r="F77" s="52">
        <v>15300</v>
      </c>
      <c r="G77" s="37" t="s">
        <v>56</v>
      </c>
      <c r="H77" s="34" t="s">
        <v>57</v>
      </c>
      <c r="I77" s="38">
        <v>2428</v>
      </c>
      <c r="J77" s="34" t="s">
        <v>400</v>
      </c>
      <c r="K77" s="38">
        <v>9910150029</v>
      </c>
      <c r="L77" s="39"/>
    </row>
    <row r="78" spans="1:12" ht="94.5" x14ac:dyDescent="0.25">
      <c r="A78" s="33">
        <f t="shared" ref="A78:A84" si="4">A77+1</f>
        <v>156</v>
      </c>
      <c r="B78" s="25" t="s">
        <v>289</v>
      </c>
      <c r="C78" s="48">
        <f>'[7]2019-2'!$Q$93</f>
        <v>250.00059967307493</v>
      </c>
      <c r="D78" s="47">
        <f t="shared" si="0"/>
        <v>50.000119934614986</v>
      </c>
      <c r="E78" s="36">
        <f t="shared" si="1"/>
        <v>300.00071960768992</v>
      </c>
      <c r="F78" s="52">
        <f>F76+1</f>
        <v>10202</v>
      </c>
      <c r="G78" s="28" t="s">
        <v>56</v>
      </c>
      <c r="H78" s="25" t="s">
        <v>57</v>
      </c>
      <c r="I78" s="27">
        <v>2428</v>
      </c>
      <c r="J78" s="25" t="s">
        <v>400</v>
      </c>
      <c r="K78" s="27">
        <v>9910160067</v>
      </c>
      <c r="L78" s="30" t="s">
        <v>71</v>
      </c>
    </row>
    <row r="79" spans="1:12" ht="94.5" x14ac:dyDescent="0.25">
      <c r="A79" s="33">
        <f t="shared" si="4"/>
        <v>157</v>
      </c>
      <c r="B79" s="25" t="s">
        <v>293</v>
      </c>
      <c r="C79" s="48">
        <f>'[7]2019-2'!$Q$94</f>
        <v>416.66680349162169</v>
      </c>
      <c r="D79" s="47">
        <f t="shared" si="0"/>
        <v>83.333360698324341</v>
      </c>
      <c r="E79" s="36">
        <f t="shared" si="1"/>
        <v>500.00016418994602</v>
      </c>
      <c r="F79" s="52">
        <f t="shared" si="3"/>
        <v>10203</v>
      </c>
      <c r="G79" s="28" t="s">
        <v>56</v>
      </c>
      <c r="H79" s="25" t="s">
        <v>57</v>
      </c>
      <c r="I79" s="27">
        <v>2428</v>
      </c>
      <c r="J79" s="25" t="s">
        <v>400</v>
      </c>
      <c r="K79" s="27">
        <v>9910150020</v>
      </c>
      <c r="L79" s="30" t="s">
        <v>71</v>
      </c>
    </row>
    <row r="80" spans="1:12" ht="94.5" x14ac:dyDescent="0.25">
      <c r="A80" s="33">
        <f t="shared" si="4"/>
        <v>158</v>
      </c>
      <c r="B80" s="25" t="s">
        <v>292</v>
      </c>
      <c r="C80" s="48">
        <f>'[7]2019-2'!$Q$95</f>
        <v>1833.3301577903326</v>
      </c>
      <c r="D80" s="47">
        <f t="shared" si="0"/>
        <v>366.66603155806655</v>
      </c>
      <c r="E80" s="36">
        <f t="shared" si="1"/>
        <v>2199.9961893483992</v>
      </c>
      <c r="F80" s="52">
        <f t="shared" si="3"/>
        <v>10204</v>
      </c>
      <c r="G80" s="28" t="s">
        <v>56</v>
      </c>
      <c r="H80" s="25" t="s">
        <v>57</v>
      </c>
      <c r="I80" s="27">
        <v>2428</v>
      </c>
      <c r="J80" s="25" t="s">
        <v>400</v>
      </c>
      <c r="K80" s="27">
        <v>9910150021</v>
      </c>
      <c r="L80" s="30" t="s">
        <v>71</v>
      </c>
    </row>
    <row r="81" spans="1:12" ht="94.5" x14ac:dyDescent="0.25">
      <c r="A81" s="33">
        <f t="shared" si="4"/>
        <v>159</v>
      </c>
      <c r="B81" s="25" t="s">
        <v>390</v>
      </c>
      <c r="C81" s="48">
        <f>'[7]2019-2'!$Q$96</f>
        <v>1916.6706577903326</v>
      </c>
      <c r="D81" s="47">
        <f t="shared" si="0"/>
        <v>383.33413155806653</v>
      </c>
      <c r="E81" s="36">
        <f t="shared" si="1"/>
        <v>2300.0047893483993</v>
      </c>
      <c r="F81" s="52">
        <v>15301</v>
      </c>
      <c r="G81" s="28" t="s">
        <v>56</v>
      </c>
      <c r="H81" s="25" t="s">
        <v>57</v>
      </c>
      <c r="I81" s="27">
        <v>2428</v>
      </c>
      <c r="J81" s="25" t="s">
        <v>400</v>
      </c>
      <c r="K81" s="27">
        <v>9910150022</v>
      </c>
      <c r="L81" s="30"/>
    </row>
    <row r="82" spans="1:12" ht="94.5" x14ac:dyDescent="0.25">
      <c r="A82" s="33">
        <f t="shared" si="4"/>
        <v>160</v>
      </c>
      <c r="B82" s="25" t="s">
        <v>391</v>
      </c>
      <c r="C82" s="48">
        <f>'[7]2019-2'!$Q$97</f>
        <v>1999.9996577903325</v>
      </c>
      <c r="D82" s="47">
        <f t="shared" si="0"/>
        <v>399.99993155806652</v>
      </c>
      <c r="E82" s="36">
        <f t="shared" si="1"/>
        <v>2399.9995893483992</v>
      </c>
      <c r="F82" s="52">
        <v>15302</v>
      </c>
      <c r="G82" s="28" t="s">
        <v>56</v>
      </c>
      <c r="H82" s="25" t="s">
        <v>57</v>
      </c>
      <c r="I82" s="27">
        <v>2428</v>
      </c>
      <c r="J82" s="25" t="s">
        <v>400</v>
      </c>
      <c r="K82" s="27">
        <v>9910150022</v>
      </c>
      <c r="L82" s="30"/>
    </row>
    <row r="83" spans="1:12" ht="94.5" x14ac:dyDescent="0.25">
      <c r="A83" s="33">
        <f t="shared" si="4"/>
        <v>161</v>
      </c>
      <c r="B83" s="31" t="s">
        <v>291</v>
      </c>
      <c r="C83" s="48">
        <f>'[7]2019-2'!$Q$98</f>
        <v>916.66501132357803</v>
      </c>
      <c r="D83" s="47">
        <f t="shared" si="0"/>
        <v>183.33300226471562</v>
      </c>
      <c r="E83" s="36">
        <f t="shared" si="1"/>
        <v>1099.9980135882936</v>
      </c>
      <c r="F83" s="52">
        <f>F80+1</f>
        <v>10205</v>
      </c>
      <c r="G83" s="28" t="s">
        <v>56</v>
      </c>
      <c r="H83" s="25" t="s">
        <v>57</v>
      </c>
      <c r="I83" s="27">
        <v>2428</v>
      </c>
      <c r="J83" s="25" t="s">
        <v>400</v>
      </c>
      <c r="K83" s="27">
        <v>9910150022</v>
      </c>
      <c r="L83" s="30" t="s">
        <v>71</v>
      </c>
    </row>
    <row r="84" spans="1:12" ht="94.5" x14ac:dyDescent="0.25">
      <c r="A84" s="33">
        <f t="shared" si="4"/>
        <v>162</v>
      </c>
      <c r="B84" s="31" t="s">
        <v>290</v>
      </c>
      <c r="C84" s="48">
        <f>'[7]2019-2'!$Q$99</f>
        <v>999.99784144394812</v>
      </c>
      <c r="D84" s="47">
        <f t="shared" si="0"/>
        <v>199.99956828878965</v>
      </c>
      <c r="E84" s="36">
        <f t="shared" si="1"/>
        <v>1199.9974097327377</v>
      </c>
      <c r="F84" s="52">
        <f t="shared" si="3"/>
        <v>10206</v>
      </c>
      <c r="G84" s="28" t="s">
        <v>56</v>
      </c>
      <c r="H84" s="25" t="s">
        <v>57</v>
      </c>
      <c r="I84" s="27">
        <v>2428</v>
      </c>
      <c r="J84" s="25" t="s">
        <v>400</v>
      </c>
      <c r="K84" s="27">
        <v>9910150023</v>
      </c>
      <c r="L84" s="30" t="s">
        <v>71</v>
      </c>
    </row>
    <row r="85" spans="1:12" ht="94.5" x14ac:dyDescent="0.25">
      <c r="A85" s="33">
        <v>158</v>
      </c>
      <c r="B85" s="31" t="s">
        <v>376</v>
      </c>
      <c r="C85" s="48">
        <f>'[7]2019-2'!$Q$100</f>
        <v>4166.6700350527999</v>
      </c>
      <c r="D85" s="47">
        <f t="shared" ref="D85" si="5">C85*0.2</f>
        <v>833.33400701056007</v>
      </c>
      <c r="E85" s="36">
        <f t="shared" si="1"/>
        <v>5000.0040420633595</v>
      </c>
      <c r="F85" s="52">
        <v>3253</v>
      </c>
      <c r="G85" s="28" t="s">
        <v>56</v>
      </c>
      <c r="H85" s="25" t="s">
        <v>57</v>
      </c>
      <c r="I85" s="27">
        <v>2428</v>
      </c>
      <c r="J85" s="25" t="s">
        <v>400</v>
      </c>
      <c r="K85" s="27">
        <v>9910150001</v>
      </c>
      <c r="L85" s="41"/>
    </row>
  </sheetData>
  <mergeCells count="8">
    <mergeCell ref="G10:H10"/>
    <mergeCell ref="I10:J10"/>
    <mergeCell ref="A11:L11"/>
    <mergeCell ref="I2:K2"/>
    <mergeCell ref="I3:K3"/>
    <mergeCell ref="I4:K4"/>
    <mergeCell ref="A7:L7"/>
    <mergeCell ref="A8:L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="70" zoomScaleNormal="70" workbookViewId="0">
      <selection activeCell="I1" sqref="I1:K4"/>
    </sheetView>
  </sheetViews>
  <sheetFormatPr defaultRowHeight="15" x14ac:dyDescent="0.25"/>
  <cols>
    <col min="1" max="1" width="6" style="71" customWidth="1"/>
    <col min="2" max="2" width="65.85546875" style="71" customWidth="1"/>
    <col min="3" max="3" width="12.28515625" style="71" customWidth="1"/>
    <col min="4" max="4" width="13.140625" style="71" customWidth="1"/>
    <col min="5" max="5" width="12.85546875" style="71" customWidth="1"/>
    <col min="6" max="6" width="10.28515625" style="71" customWidth="1"/>
    <col min="7" max="7" width="8" style="71" customWidth="1"/>
    <col min="8" max="8" width="23.7109375" style="71" customWidth="1"/>
    <col min="9" max="9" width="9.28515625" style="71" customWidth="1"/>
    <col min="10" max="10" width="19.42578125" style="71" customWidth="1"/>
    <col min="11" max="11" width="21.5703125" style="71" customWidth="1"/>
    <col min="12" max="12" width="0" style="71" hidden="1" customWidth="1"/>
    <col min="13" max="16384" width="9.140625" style="71"/>
  </cols>
  <sheetData>
    <row r="1" spans="1:12" ht="18.75" x14ac:dyDescent="0.3">
      <c r="A1" s="10"/>
      <c r="B1" s="11"/>
      <c r="C1" s="12"/>
      <c r="D1" s="12"/>
      <c r="E1" s="12"/>
      <c r="F1" s="1"/>
      <c r="G1" s="13"/>
      <c r="H1" s="14"/>
      <c r="I1" s="81" t="s">
        <v>401</v>
      </c>
      <c r="J1" s="81"/>
      <c r="K1" s="81"/>
      <c r="L1" s="70"/>
    </row>
    <row r="2" spans="1:12" ht="18.75" x14ac:dyDescent="0.3">
      <c r="A2" s="10"/>
      <c r="B2" s="11"/>
      <c r="C2" s="12"/>
      <c r="D2" s="12"/>
      <c r="E2" s="12"/>
      <c r="F2" s="1"/>
      <c r="G2" s="13"/>
      <c r="H2" s="14"/>
      <c r="I2" s="85" t="s">
        <v>402</v>
      </c>
      <c r="J2" s="85"/>
      <c r="K2" s="85"/>
      <c r="L2" s="70"/>
    </row>
    <row r="3" spans="1:12" ht="18.75" x14ac:dyDescent="0.3">
      <c r="A3" s="10"/>
      <c r="B3" s="11"/>
      <c r="C3" s="12"/>
      <c r="D3" s="12"/>
      <c r="E3" s="12"/>
      <c r="F3" s="1"/>
      <c r="G3" s="13"/>
      <c r="H3" s="14"/>
      <c r="I3" s="86" t="s">
        <v>0</v>
      </c>
      <c r="J3" s="86"/>
      <c r="K3" s="86"/>
      <c r="L3" s="70"/>
    </row>
    <row r="4" spans="1:12" ht="18.75" x14ac:dyDescent="0.3">
      <c r="A4" s="10"/>
      <c r="B4" s="11"/>
      <c r="C4" s="12"/>
      <c r="D4" s="12"/>
      <c r="E4" s="12"/>
      <c r="F4" s="1"/>
      <c r="G4" s="13"/>
      <c r="H4" s="14"/>
      <c r="I4" s="86" t="s">
        <v>403</v>
      </c>
      <c r="J4" s="86"/>
      <c r="K4" s="86"/>
      <c r="L4" s="70"/>
    </row>
    <row r="5" spans="1:12" ht="18.75" x14ac:dyDescent="0.3">
      <c r="A5" s="10"/>
      <c r="B5" s="11"/>
      <c r="C5" s="12"/>
      <c r="D5" s="12"/>
      <c r="E5" s="16"/>
      <c r="F5" s="1"/>
      <c r="G5" s="13"/>
      <c r="H5" s="13"/>
      <c r="I5" s="13"/>
      <c r="J5" s="13"/>
      <c r="K5" s="15"/>
      <c r="L5" s="70"/>
    </row>
    <row r="6" spans="1:12" ht="18.75" x14ac:dyDescent="0.3">
      <c r="A6" s="10"/>
      <c r="B6" s="11"/>
      <c r="C6" s="12"/>
      <c r="D6" s="12"/>
      <c r="E6" s="16"/>
      <c r="F6" s="1"/>
      <c r="G6" s="13"/>
      <c r="H6" s="13"/>
      <c r="I6" s="13"/>
      <c r="J6" s="13"/>
      <c r="K6" s="15"/>
      <c r="L6" s="70"/>
    </row>
    <row r="7" spans="1:12" ht="18.75" x14ac:dyDescent="0.25">
      <c r="A7" s="89" t="s">
        <v>63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ht="18.75" x14ac:dyDescent="0.25">
      <c r="A8" s="90" t="s">
        <v>377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ht="18.75" x14ac:dyDescent="0.3">
      <c r="A9" s="17"/>
      <c r="B9" s="18"/>
      <c r="C9" s="16"/>
      <c r="D9" s="16"/>
      <c r="E9" s="16"/>
      <c r="F9" s="3"/>
      <c r="G9" s="19"/>
      <c r="H9" s="19"/>
      <c r="I9" s="19"/>
      <c r="J9" s="19"/>
      <c r="K9" s="20"/>
      <c r="L9" s="80"/>
    </row>
    <row r="10" spans="1:12" ht="63" x14ac:dyDescent="0.25">
      <c r="A10" s="42" t="s">
        <v>1</v>
      </c>
      <c r="B10" s="42" t="s">
        <v>2</v>
      </c>
      <c r="C10" s="72" t="s">
        <v>3</v>
      </c>
      <c r="D10" s="72" t="s">
        <v>4</v>
      </c>
      <c r="E10" s="73" t="s">
        <v>5</v>
      </c>
      <c r="F10" s="74" t="s">
        <v>6</v>
      </c>
      <c r="G10" s="87" t="s">
        <v>7</v>
      </c>
      <c r="H10" s="87"/>
      <c r="I10" s="87" t="s">
        <v>8</v>
      </c>
      <c r="J10" s="87"/>
      <c r="K10" s="74" t="s">
        <v>9</v>
      </c>
      <c r="L10" s="80"/>
    </row>
    <row r="11" spans="1:12" ht="15.75" x14ac:dyDescent="0.25">
      <c r="A11" s="98" t="s">
        <v>58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100"/>
    </row>
    <row r="12" spans="1:12" ht="63" x14ac:dyDescent="0.25">
      <c r="A12" s="43">
        <f>АТС!A85+1</f>
        <v>159</v>
      </c>
      <c r="B12" s="34" t="s">
        <v>82</v>
      </c>
      <c r="C12" s="35">
        <f>'[9]Сост.одн.сх. 0,4кВ'!$E$25</f>
        <v>254.1701380720597</v>
      </c>
      <c r="D12" s="47">
        <f t="shared" ref="D12:D18" si="0">C12*0.2</f>
        <v>50.834027614411944</v>
      </c>
      <c r="E12" s="36">
        <f t="shared" ref="E12:E16" si="1">D12+C12</f>
        <v>305.00416568647165</v>
      </c>
      <c r="F12" s="52">
        <f>'2019'!F178</f>
        <v>10207</v>
      </c>
      <c r="G12" s="37" t="s">
        <v>12</v>
      </c>
      <c r="H12" s="34" t="s">
        <v>13</v>
      </c>
      <c r="I12" s="38">
        <v>2441</v>
      </c>
      <c r="J12" s="34" t="s">
        <v>399</v>
      </c>
      <c r="K12" s="38">
        <v>9910120012</v>
      </c>
      <c r="L12" s="61" t="s">
        <v>214</v>
      </c>
    </row>
    <row r="13" spans="1:12" ht="63" x14ac:dyDescent="0.25">
      <c r="A13" s="43">
        <f>A12+1</f>
        <v>160</v>
      </c>
      <c r="B13" s="34" t="s">
        <v>83</v>
      </c>
      <c r="C13" s="35">
        <f>'[9]Сост.одн.сх. 0,4кВ'!$M$25</f>
        <v>511.66974085760205</v>
      </c>
      <c r="D13" s="47">
        <f t="shared" si="0"/>
        <v>102.33394817152042</v>
      </c>
      <c r="E13" s="36">
        <f t="shared" si="1"/>
        <v>614.00368902912248</v>
      </c>
      <c r="F13" s="52">
        <f>F12+1</f>
        <v>10208</v>
      </c>
      <c r="G13" s="37" t="s">
        <v>12</v>
      </c>
      <c r="H13" s="34" t="s">
        <v>13</v>
      </c>
      <c r="I13" s="38">
        <v>2441</v>
      </c>
      <c r="J13" s="34" t="s">
        <v>399</v>
      </c>
      <c r="K13" s="38">
        <v>9910120015</v>
      </c>
      <c r="L13" s="61" t="s">
        <v>214</v>
      </c>
    </row>
    <row r="14" spans="1:12" ht="63" x14ac:dyDescent="0.25">
      <c r="A14" s="43">
        <f t="shared" ref="A14:A18" si="2">A13+1</f>
        <v>161</v>
      </c>
      <c r="B14" s="34" t="s">
        <v>84</v>
      </c>
      <c r="C14" s="35">
        <f>'[9]Сост.одн.сх. 0,4кВ'!$E$57</f>
        <v>510.83432281639244</v>
      </c>
      <c r="D14" s="47">
        <f t="shared" si="0"/>
        <v>102.16686456327849</v>
      </c>
      <c r="E14" s="36">
        <f t="shared" si="1"/>
        <v>613.00118737967091</v>
      </c>
      <c r="F14" s="52">
        <f t="shared" ref="F14:F18" si="3">F13+1</f>
        <v>10209</v>
      </c>
      <c r="G14" s="37" t="s">
        <v>12</v>
      </c>
      <c r="H14" s="34" t="s">
        <v>13</v>
      </c>
      <c r="I14" s="38">
        <v>2441</v>
      </c>
      <c r="J14" s="34" t="s">
        <v>399</v>
      </c>
      <c r="K14" s="38">
        <v>9910120013</v>
      </c>
      <c r="L14" s="61" t="s">
        <v>214</v>
      </c>
    </row>
    <row r="15" spans="1:12" ht="63" x14ac:dyDescent="0.25">
      <c r="A15" s="43">
        <f t="shared" si="2"/>
        <v>162</v>
      </c>
      <c r="B15" s="34" t="s">
        <v>85</v>
      </c>
      <c r="C15" s="35">
        <f>'[9]Сост.одн.сх. 0,4кВ'!$M$57</f>
        <v>966.66876191891515</v>
      </c>
      <c r="D15" s="47">
        <f t="shared" si="0"/>
        <v>193.33375238378304</v>
      </c>
      <c r="E15" s="36">
        <f t="shared" si="1"/>
        <v>1160.0025143026983</v>
      </c>
      <c r="F15" s="52">
        <f t="shared" si="3"/>
        <v>10210</v>
      </c>
      <c r="G15" s="37" t="s">
        <v>12</v>
      </c>
      <c r="H15" s="34" t="s">
        <v>13</v>
      </c>
      <c r="I15" s="38">
        <v>2441</v>
      </c>
      <c r="J15" s="34" t="s">
        <v>399</v>
      </c>
      <c r="K15" s="38">
        <v>9910120016</v>
      </c>
      <c r="L15" s="61" t="s">
        <v>214</v>
      </c>
    </row>
    <row r="16" spans="1:12" ht="63" x14ac:dyDescent="0.25">
      <c r="A16" s="43">
        <f t="shared" si="2"/>
        <v>163</v>
      </c>
      <c r="B16" s="34" t="s">
        <v>86</v>
      </c>
      <c r="C16" s="35">
        <f>'[9]Сост.одн.сх. 0,4кВ'!$E$86</f>
        <v>1954.1684999297083</v>
      </c>
      <c r="D16" s="47">
        <f t="shared" si="0"/>
        <v>390.83369998594168</v>
      </c>
      <c r="E16" s="36">
        <f t="shared" si="1"/>
        <v>2345.0021999156502</v>
      </c>
      <c r="F16" s="52">
        <f t="shared" si="3"/>
        <v>10211</v>
      </c>
      <c r="G16" s="37" t="s">
        <v>12</v>
      </c>
      <c r="H16" s="34" t="s">
        <v>13</v>
      </c>
      <c r="I16" s="38">
        <v>2441</v>
      </c>
      <c r="J16" s="34" t="s">
        <v>399</v>
      </c>
      <c r="K16" s="38">
        <v>9910120014</v>
      </c>
      <c r="L16" s="61" t="s">
        <v>214</v>
      </c>
    </row>
    <row r="17" spans="1:12" ht="63" x14ac:dyDescent="0.25">
      <c r="A17" s="43">
        <f t="shared" si="2"/>
        <v>164</v>
      </c>
      <c r="B17" s="34" t="s">
        <v>87</v>
      </c>
      <c r="C17" s="35">
        <f>'[9]Сост.одн.сх. 0,4кВ'!$M$86</f>
        <v>2910.8333607609488</v>
      </c>
      <c r="D17" s="47">
        <f t="shared" si="0"/>
        <v>582.16667215218979</v>
      </c>
      <c r="E17" s="36">
        <f>D17+C17</f>
        <v>3493.0000329131385</v>
      </c>
      <c r="F17" s="52">
        <f t="shared" si="3"/>
        <v>10212</v>
      </c>
      <c r="G17" s="37" t="s">
        <v>12</v>
      </c>
      <c r="H17" s="34" t="s">
        <v>13</v>
      </c>
      <c r="I17" s="38">
        <v>2441</v>
      </c>
      <c r="J17" s="34" t="s">
        <v>399</v>
      </c>
      <c r="K17" s="38">
        <v>9910120017</v>
      </c>
      <c r="L17" s="61" t="s">
        <v>214</v>
      </c>
    </row>
    <row r="18" spans="1:12" ht="63" x14ac:dyDescent="0.25">
      <c r="A18" s="43">
        <f t="shared" si="2"/>
        <v>165</v>
      </c>
      <c r="B18" s="34" t="s">
        <v>88</v>
      </c>
      <c r="C18" s="35">
        <f>'[9]Сост.одн.сх. 0,4кВ'!$E$118</f>
        <v>3885.8329896346058</v>
      </c>
      <c r="D18" s="47">
        <f t="shared" si="0"/>
        <v>777.16659792692121</v>
      </c>
      <c r="E18" s="36">
        <f>D18+C18</f>
        <v>4662.9995875615268</v>
      </c>
      <c r="F18" s="52">
        <f t="shared" si="3"/>
        <v>10213</v>
      </c>
      <c r="G18" s="37" t="s">
        <v>12</v>
      </c>
      <c r="H18" s="34" t="s">
        <v>13</v>
      </c>
      <c r="I18" s="38">
        <v>2441</v>
      </c>
      <c r="J18" s="34" t="s">
        <v>399</v>
      </c>
      <c r="K18" s="38">
        <v>9910120018</v>
      </c>
      <c r="L18" s="61" t="s">
        <v>214</v>
      </c>
    </row>
    <row r="19" spans="1:12" ht="15.75" x14ac:dyDescent="0.25">
      <c r="A19" s="82" t="s">
        <v>65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4"/>
    </row>
    <row r="20" spans="1:12" ht="63" x14ac:dyDescent="0.25">
      <c r="A20" s="43">
        <f>A18+1</f>
        <v>166</v>
      </c>
      <c r="B20" s="34" t="s">
        <v>89</v>
      </c>
      <c r="C20" s="35">
        <f>'[9]Сост.одн.сх. 6-10кВ'!$E$25</f>
        <v>325.83464480446196</v>
      </c>
      <c r="D20" s="47">
        <f t="shared" ref="D20:D26" si="4">C20*0.2</f>
        <v>65.166928960892392</v>
      </c>
      <c r="E20" s="36">
        <f t="shared" ref="E20:E24" si="5">D20+C20</f>
        <v>391.00157376535435</v>
      </c>
      <c r="F20" s="52">
        <f>F18+1</f>
        <v>10214</v>
      </c>
      <c r="G20" s="37" t="s">
        <v>12</v>
      </c>
      <c r="H20" s="34" t="s">
        <v>13</v>
      </c>
      <c r="I20" s="38">
        <v>2441</v>
      </c>
      <c r="J20" s="34" t="s">
        <v>399</v>
      </c>
      <c r="K20" s="62">
        <v>9910070018</v>
      </c>
      <c r="L20" s="61" t="s">
        <v>214</v>
      </c>
    </row>
    <row r="21" spans="1:12" ht="63" x14ac:dyDescent="0.25">
      <c r="A21" s="43">
        <f>A20+1</f>
        <v>167</v>
      </c>
      <c r="B21" s="34" t="s">
        <v>90</v>
      </c>
      <c r="C21" s="35">
        <f>'[9]Сост.одн.сх. 6-10кВ'!$M$25</f>
        <v>468.33396076545768</v>
      </c>
      <c r="D21" s="47">
        <f t="shared" si="4"/>
        <v>93.666792153091535</v>
      </c>
      <c r="E21" s="36">
        <f t="shared" si="5"/>
        <v>562.00075291854921</v>
      </c>
      <c r="F21" s="52">
        <f>F20+1</f>
        <v>10215</v>
      </c>
      <c r="G21" s="37" t="s">
        <v>12</v>
      </c>
      <c r="H21" s="34" t="s">
        <v>13</v>
      </c>
      <c r="I21" s="38">
        <v>2441</v>
      </c>
      <c r="J21" s="34" t="s">
        <v>399</v>
      </c>
      <c r="K21" s="62">
        <v>9910070018</v>
      </c>
      <c r="L21" s="61" t="s">
        <v>214</v>
      </c>
    </row>
    <row r="22" spans="1:12" ht="63" x14ac:dyDescent="0.25">
      <c r="A22" s="43">
        <f t="shared" ref="A22:A26" si="6">A21+1</f>
        <v>168</v>
      </c>
      <c r="B22" s="34" t="s">
        <v>91</v>
      </c>
      <c r="C22" s="35">
        <f>'[9]Сост.одн.сх. 6-10кВ'!$E$57</f>
        <v>626.67017626095196</v>
      </c>
      <c r="D22" s="47">
        <f t="shared" si="4"/>
        <v>125.3340352521904</v>
      </c>
      <c r="E22" s="36">
        <f t="shared" si="5"/>
        <v>752.00421151314231</v>
      </c>
      <c r="F22" s="52">
        <f t="shared" ref="F22:F26" si="7">F21+1</f>
        <v>10216</v>
      </c>
      <c r="G22" s="37" t="s">
        <v>12</v>
      </c>
      <c r="H22" s="34" t="s">
        <v>13</v>
      </c>
      <c r="I22" s="38">
        <v>2441</v>
      </c>
      <c r="J22" s="34" t="s">
        <v>399</v>
      </c>
      <c r="K22" s="62">
        <v>9910070018</v>
      </c>
      <c r="L22" s="61" t="s">
        <v>214</v>
      </c>
    </row>
    <row r="23" spans="1:12" ht="63" x14ac:dyDescent="0.25">
      <c r="A23" s="43">
        <f t="shared" si="6"/>
        <v>169</v>
      </c>
      <c r="B23" s="34" t="s">
        <v>92</v>
      </c>
      <c r="C23" s="35">
        <f>'[9]Сост.одн.сх. 6-10кВ'!$M$57</f>
        <v>880.83208998822965</v>
      </c>
      <c r="D23" s="47">
        <f t="shared" si="4"/>
        <v>176.16641799764594</v>
      </c>
      <c r="E23" s="36">
        <f t="shared" si="5"/>
        <v>1056.9985079858757</v>
      </c>
      <c r="F23" s="52">
        <f t="shared" si="7"/>
        <v>10217</v>
      </c>
      <c r="G23" s="37" t="s">
        <v>12</v>
      </c>
      <c r="H23" s="34" t="s">
        <v>13</v>
      </c>
      <c r="I23" s="38">
        <v>2441</v>
      </c>
      <c r="J23" s="34" t="s">
        <v>399</v>
      </c>
      <c r="K23" s="62">
        <v>9910070018</v>
      </c>
      <c r="L23" s="61" t="s">
        <v>214</v>
      </c>
    </row>
    <row r="24" spans="1:12" ht="63" x14ac:dyDescent="0.25">
      <c r="A24" s="43">
        <f t="shared" si="6"/>
        <v>170</v>
      </c>
      <c r="B24" s="34" t="s">
        <v>93</v>
      </c>
      <c r="C24" s="35">
        <f>'[9]Сост.одн.сх. 6-10кВ'!$E$86</f>
        <v>2169.9976975267809</v>
      </c>
      <c r="D24" s="47">
        <f t="shared" si="4"/>
        <v>433.99953950535621</v>
      </c>
      <c r="E24" s="36">
        <f t="shared" si="5"/>
        <v>2603.997237032137</v>
      </c>
      <c r="F24" s="52">
        <f t="shared" si="7"/>
        <v>10218</v>
      </c>
      <c r="G24" s="37" t="s">
        <v>12</v>
      </c>
      <c r="H24" s="34" t="s">
        <v>13</v>
      </c>
      <c r="I24" s="38">
        <v>2441</v>
      </c>
      <c r="J24" s="34" t="s">
        <v>399</v>
      </c>
      <c r="K24" s="62">
        <v>9910070018</v>
      </c>
      <c r="L24" s="61" t="s">
        <v>214</v>
      </c>
    </row>
    <row r="25" spans="1:12" ht="63" x14ac:dyDescent="0.25">
      <c r="A25" s="43">
        <f t="shared" si="6"/>
        <v>171</v>
      </c>
      <c r="B25" s="34" t="s">
        <v>94</v>
      </c>
      <c r="C25" s="35">
        <f>'[9]Сост.одн.сх. 6-10кВ'!$M$86</f>
        <v>3342.5004575759453</v>
      </c>
      <c r="D25" s="47">
        <f t="shared" si="4"/>
        <v>668.50009151518907</v>
      </c>
      <c r="E25" s="36">
        <f>D25+C25</f>
        <v>4011.0005490911344</v>
      </c>
      <c r="F25" s="52">
        <f t="shared" si="7"/>
        <v>10219</v>
      </c>
      <c r="G25" s="37" t="s">
        <v>12</v>
      </c>
      <c r="H25" s="34" t="s">
        <v>13</v>
      </c>
      <c r="I25" s="38">
        <v>2441</v>
      </c>
      <c r="J25" s="34" t="s">
        <v>399</v>
      </c>
      <c r="K25" s="62">
        <v>9910070018</v>
      </c>
      <c r="L25" s="61" t="s">
        <v>214</v>
      </c>
    </row>
    <row r="26" spans="1:12" ht="63" x14ac:dyDescent="0.25">
      <c r="A26" s="43">
        <f t="shared" si="6"/>
        <v>172</v>
      </c>
      <c r="B26" s="34" t="s">
        <v>95</v>
      </c>
      <c r="C26" s="35">
        <f>'[9]Сост.одн.сх. 6-10кВ'!$E$118</f>
        <v>4530.8343130780868</v>
      </c>
      <c r="D26" s="47">
        <f t="shared" si="4"/>
        <v>906.16686261561745</v>
      </c>
      <c r="E26" s="36">
        <f>D26+C26</f>
        <v>5437.0011756937038</v>
      </c>
      <c r="F26" s="52">
        <f t="shared" si="7"/>
        <v>10220</v>
      </c>
      <c r="G26" s="37" t="s">
        <v>12</v>
      </c>
      <c r="H26" s="34" t="s">
        <v>13</v>
      </c>
      <c r="I26" s="38">
        <v>2441</v>
      </c>
      <c r="J26" s="34" t="s">
        <v>399</v>
      </c>
      <c r="K26" s="62">
        <v>9910070018</v>
      </c>
      <c r="L26" s="61" t="s">
        <v>214</v>
      </c>
    </row>
    <row r="27" spans="1:12" ht="15.75" x14ac:dyDescent="0.25">
      <c r="A27" s="82" t="s">
        <v>96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4"/>
    </row>
    <row r="28" spans="1:12" ht="63" x14ac:dyDescent="0.25">
      <c r="A28" s="43">
        <f>A26+1</f>
        <v>173</v>
      </c>
      <c r="B28" s="34" t="s">
        <v>97</v>
      </c>
      <c r="C28" s="35">
        <f>'[9]Сост.одн.сх. 35-110кВ'!$E$25</f>
        <v>349.16731756603673</v>
      </c>
      <c r="D28" s="47">
        <f t="shared" ref="D28:D34" si="8">C28*0.2</f>
        <v>69.833463513207349</v>
      </c>
      <c r="E28" s="36">
        <f t="shared" ref="E28:E32" si="9">D28+C28</f>
        <v>419.00078107924406</v>
      </c>
      <c r="F28" s="52">
        <f>F26+1</f>
        <v>10221</v>
      </c>
      <c r="G28" s="37" t="s">
        <v>12</v>
      </c>
      <c r="H28" s="34" t="s">
        <v>13</v>
      </c>
      <c r="I28" s="38">
        <v>2441</v>
      </c>
      <c r="J28" s="34" t="s">
        <v>399</v>
      </c>
      <c r="K28" s="62">
        <v>9910070018</v>
      </c>
      <c r="L28" s="61" t="s">
        <v>214</v>
      </c>
    </row>
    <row r="29" spans="1:12" ht="63" x14ac:dyDescent="0.25">
      <c r="A29" s="43">
        <f>A28+1</f>
        <v>174</v>
      </c>
      <c r="B29" s="34" t="s">
        <v>98</v>
      </c>
      <c r="C29" s="35">
        <f>'[9]Сост.одн.сх. 35-110кВ'!$M$25</f>
        <v>490.83446433620918</v>
      </c>
      <c r="D29" s="47">
        <f t="shared" si="8"/>
        <v>98.166892867241842</v>
      </c>
      <c r="E29" s="36">
        <f t="shared" si="9"/>
        <v>589.00135720345099</v>
      </c>
      <c r="F29" s="52">
        <f>F28+1</f>
        <v>10222</v>
      </c>
      <c r="G29" s="37" t="s">
        <v>12</v>
      </c>
      <c r="H29" s="34" t="s">
        <v>13</v>
      </c>
      <c r="I29" s="38">
        <v>2441</v>
      </c>
      <c r="J29" s="34" t="s">
        <v>399</v>
      </c>
      <c r="K29" s="62">
        <v>9910070018</v>
      </c>
      <c r="L29" s="61" t="s">
        <v>214</v>
      </c>
    </row>
    <row r="30" spans="1:12" ht="63" x14ac:dyDescent="0.25">
      <c r="A30" s="43">
        <f t="shared" ref="A30:A34" si="10">A29+1</f>
        <v>175</v>
      </c>
      <c r="B30" s="34" t="s">
        <v>99</v>
      </c>
      <c r="C30" s="35">
        <f>'[9]Сост.одн.сх. 35-110кВ'!$E$57</f>
        <v>713.33060244230558</v>
      </c>
      <c r="D30" s="47">
        <f t="shared" si="8"/>
        <v>142.66612048846113</v>
      </c>
      <c r="E30" s="36">
        <f t="shared" si="9"/>
        <v>855.99672293076674</v>
      </c>
      <c r="F30" s="52">
        <f t="shared" ref="F30:F34" si="11">F29+1</f>
        <v>10223</v>
      </c>
      <c r="G30" s="37" t="s">
        <v>12</v>
      </c>
      <c r="H30" s="34" t="s">
        <v>13</v>
      </c>
      <c r="I30" s="38">
        <v>2441</v>
      </c>
      <c r="J30" s="34" t="s">
        <v>399</v>
      </c>
      <c r="K30" s="62">
        <v>9910070018</v>
      </c>
      <c r="L30" s="61" t="s">
        <v>214</v>
      </c>
    </row>
    <row r="31" spans="1:12" ht="63" x14ac:dyDescent="0.25">
      <c r="A31" s="43">
        <f t="shared" si="10"/>
        <v>176</v>
      </c>
      <c r="B31" s="34" t="s">
        <v>326</v>
      </c>
      <c r="C31" s="35">
        <f>'[9]Сост.одн.сх. 35-110кВ'!$M$57</f>
        <v>966.66927962587079</v>
      </c>
      <c r="D31" s="47">
        <f t="shared" si="8"/>
        <v>193.33385592517416</v>
      </c>
      <c r="E31" s="36">
        <f t="shared" si="9"/>
        <v>1160.003135551045</v>
      </c>
      <c r="F31" s="52">
        <f t="shared" si="11"/>
        <v>10224</v>
      </c>
      <c r="G31" s="37" t="s">
        <v>12</v>
      </c>
      <c r="H31" s="34" t="s">
        <v>13</v>
      </c>
      <c r="I31" s="38">
        <v>2441</v>
      </c>
      <c r="J31" s="34" t="s">
        <v>399</v>
      </c>
      <c r="K31" s="62">
        <v>9910070018</v>
      </c>
      <c r="L31" s="61" t="s">
        <v>214</v>
      </c>
    </row>
    <row r="32" spans="1:12" ht="63" x14ac:dyDescent="0.25">
      <c r="A32" s="43">
        <f t="shared" si="10"/>
        <v>177</v>
      </c>
      <c r="B32" s="34" t="s">
        <v>100</v>
      </c>
      <c r="C32" s="35">
        <f>'[9]Сост.одн.сх. 35-110кВ'!$E$86</f>
        <v>2378.3324093510778</v>
      </c>
      <c r="D32" s="47">
        <f t="shared" si="8"/>
        <v>475.66648187021559</v>
      </c>
      <c r="E32" s="36">
        <f t="shared" si="9"/>
        <v>2853.9988912212934</v>
      </c>
      <c r="F32" s="52">
        <f t="shared" si="11"/>
        <v>10225</v>
      </c>
      <c r="G32" s="37" t="s">
        <v>12</v>
      </c>
      <c r="H32" s="34" t="s">
        <v>13</v>
      </c>
      <c r="I32" s="38">
        <v>2441</v>
      </c>
      <c r="J32" s="34" t="s">
        <v>399</v>
      </c>
      <c r="K32" s="62">
        <v>9910070018</v>
      </c>
      <c r="L32" s="61" t="s">
        <v>214</v>
      </c>
    </row>
    <row r="33" spans="1:12" ht="63" x14ac:dyDescent="0.25">
      <c r="A33" s="43">
        <f t="shared" si="10"/>
        <v>178</v>
      </c>
      <c r="B33" s="34" t="s">
        <v>101</v>
      </c>
      <c r="C33" s="35">
        <f>'[9]Сост.одн.сх. 35-110кВ'!$M$86</f>
        <v>3561.6685252655725</v>
      </c>
      <c r="D33" s="47">
        <f t="shared" si="8"/>
        <v>712.3337050531145</v>
      </c>
      <c r="E33" s="36">
        <f>D33+C33</f>
        <v>4274.002230318687</v>
      </c>
      <c r="F33" s="52">
        <f t="shared" si="11"/>
        <v>10226</v>
      </c>
      <c r="G33" s="37" t="s">
        <v>12</v>
      </c>
      <c r="H33" s="34" t="s">
        <v>13</v>
      </c>
      <c r="I33" s="38">
        <v>2441</v>
      </c>
      <c r="J33" s="34" t="s">
        <v>399</v>
      </c>
      <c r="K33" s="62">
        <v>9910070018</v>
      </c>
      <c r="L33" s="61" t="s">
        <v>214</v>
      </c>
    </row>
    <row r="34" spans="1:12" ht="63" x14ac:dyDescent="0.25">
      <c r="A34" s="43">
        <f t="shared" si="10"/>
        <v>179</v>
      </c>
      <c r="B34" s="34" t="s">
        <v>102</v>
      </c>
      <c r="C34" s="35">
        <f>'[9]Сост.одн.сх. 35-110кВ'!$E$119</f>
        <v>4759.9983604165473</v>
      </c>
      <c r="D34" s="47">
        <f t="shared" si="8"/>
        <v>951.99967208330952</v>
      </c>
      <c r="E34" s="36">
        <f>D34+C34</f>
        <v>5711.9980324998569</v>
      </c>
      <c r="F34" s="52">
        <f t="shared" si="11"/>
        <v>10227</v>
      </c>
      <c r="G34" s="37" t="s">
        <v>12</v>
      </c>
      <c r="H34" s="34" t="s">
        <v>13</v>
      </c>
      <c r="I34" s="38">
        <v>2441</v>
      </c>
      <c r="J34" s="34" t="s">
        <v>399</v>
      </c>
      <c r="K34" s="62">
        <v>9910070018</v>
      </c>
      <c r="L34" s="61" t="s">
        <v>214</v>
      </c>
    </row>
    <row r="35" spans="1:12" ht="15.75" x14ac:dyDescent="0.25">
      <c r="A35" s="82" t="s">
        <v>59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4"/>
    </row>
    <row r="36" spans="1:12" ht="63" x14ac:dyDescent="0.25">
      <c r="A36" s="43">
        <f>A34+1</f>
        <v>180</v>
      </c>
      <c r="B36" s="34" t="s">
        <v>103</v>
      </c>
      <c r="C36" s="35">
        <f>'[9]Расчет потерь'!$E$26</f>
        <v>510.83369030530645</v>
      </c>
      <c r="D36" s="47">
        <f t="shared" ref="D36:D41" si="12">C36*0.2</f>
        <v>102.1667380610613</v>
      </c>
      <c r="E36" s="50">
        <f t="shared" ref="E36:E41" si="13">D36+C36</f>
        <v>613.00042836636771</v>
      </c>
      <c r="F36" s="52">
        <f>F34+1</f>
        <v>10228</v>
      </c>
      <c r="G36" s="37" t="s">
        <v>12</v>
      </c>
      <c r="H36" s="34" t="s">
        <v>13</v>
      </c>
      <c r="I36" s="38">
        <v>2441</v>
      </c>
      <c r="J36" s="34" t="s">
        <v>399</v>
      </c>
      <c r="K36" s="38">
        <v>9910120019</v>
      </c>
      <c r="L36" s="61" t="s">
        <v>214</v>
      </c>
    </row>
    <row r="37" spans="1:12" ht="63" x14ac:dyDescent="0.25">
      <c r="A37" s="43">
        <f>A36+1</f>
        <v>181</v>
      </c>
      <c r="B37" s="34" t="s">
        <v>104</v>
      </c>
      <c r="C37" s="35">
        <f>'[9]Расчет потерь'!$E$79</f>
        <v>650.00389844284427</v>
      </c>
      <c r="D37" s="47">
        <f t="shared" si="12"/>
        <v>130.00077968856885</v>
      </c>
      <c r="E37" s="50">
        <f t="shared" si="13"/>
        <v>780.00467813141313</v>
      </c>
      <c r="F37" s="52">
        <f>F36+1</f>
        <v>10229</v>
      </c>
      <c r="G37" s="37" t="s">
        <v>12</v>
      </c>
      <c r="H37" s="34" t="s">
        <v>13</v>
      </c>
      <c r="I37" s="38">
        <v>2441</v>
      </c>
      <c r="J37" s="34" t="s">
        <v>399</v>
      </c>
      <c r="K37" s="38">
        <v>9910120021</v>
      </c>
      <c r="L37" s="61" t="s">
        <v>214</v>
      </c>
    </row>
    <row r="38" spans="1:12" ht="63" x14ac:dyDescent="0.25">
      <c r="A38" s="43">
        <f t="shared" ref="A38:A41" si="14">A37+1</f>
        <v>182</v>
      </c>
      <c r="B38" s="34" t="s">
        <v>105</v>
      </c>
      <c r="C38" s="35">
        <f>'[9]Расчет потерь'!$E$127</f>
        <v>904.16556366101645</v>
      </c>
      <c r="D38" s="47">
        <f t="shared" si="12"/>
        <v>180.83311273220329</v>
      </c>
      <c r="E38" s="50">
        <f t="shared" si="13"/>
        <v>1084.9986763932197</v>
      </c>
      <c r="F38" s="52">
        <f t="shared" ref="F38:F41" si="15">F37+1</f>
        <v>10230</v>
      </c>
      <c r="G38" s="37" t="s">
        <v>12</v>
      </c>
      <c r="H38" s="34" t="s">
        <v>13</v>
      </c>
      <c r="I38" s="38">
        <v>2441</v>
      </c>
      <c r="J38" s="34" t="s">
        <v>399</v>
      </c>
      <c r="K38" s="38">
        <v>9910120022</v>
      </c>
      <c r="L38" s="61" t="s">
        <v>214</v>
      </c>
    </row>
    <row r="39" spans="1:12" ht="63" x14ac:dyDescent="0.25">
      <c r="A39" s="43">
        <f t="shared" si="14"/>
        <v>183</v>
      </c>
      <c r="B39" s="34" t="s">
        <v>106</v>
      </c>
      <c r="C39" s="35">
        <f>'[9]Расчет потерь'!$E$185</f>
        <v>1299.9993813559295</v>
      </c>
      <c r="D39" s="47">
        <f t="shared" si="12"/>
        <v>259.99987627118588</v>
      </c>
      <c r="E39" s="50">
        <f t="shared" si="13"/>
        <v>1559.9992576271154</v>
      </c>
      <c r="F39" s="52">
        <f t="shared" si="15"/>
        <v>10231</v>
      </c>
      <c r="G39" s="37" t="s">
        <v>12</v>
      </c>
      <c r="H39" s="34" t="s">
        <v>13</v>
      </c>
      <c r="I39" s="38">
        <v>2441</v>
      </c>
      <c r="J39" s="34" t="s">
        <v>399</v>
      </c>
      <c r="K39" s="38">
        <v>9910120020</v>
      </c>
      <c r="L39" s="61" t="s">
        <v>214</v>
      </c>
    </row>
    <row r="40" spans="1:12" ht="63" x14ac:dyDescent="0.25">
      <c r="A40" s="43">
        <f t="shared" si="14"/>
        <v>184</v>
      </c>
      <c r="B40" s="34" t="s">
        <v>107</v>
      </c>
      <c r="C40" s="35">
        <f>'[9]Расчет потерь'!$E$238</f>
        <v>1953.332542302589</v>
      </c>
      <c r="D40" s="47">
        <f t="shared" si="12"/>
        <v>390.66650846051783</v>
      </c>
      <c r="E40" s="50">
        <f t="shared" si="13"/>
        <v>2343.9990507631069</v>
      </c>
      <c r="F40" s="52">
        <f t="shared" si="15"/>
        <v>10232</v>
      </c>
      <c r="G40" s="37" t="s">
        <v>12</v>
      </c>
      <c r="H40" s="34" t="s">
        <v>13</v>
      </c>
      <c r="I40" s="38">
        <v>2441</v>
      </c>
      <c r="J40" s="34" t="s">
        <v>399</v>
      </c>
      <c r="K40" s="38">
        <v>9910120023</v>
      </c>
      <c r="L40" s="61" t="s">
        <v>214</v>
      </c>
    </row>
    <row r="41" spans="1:12" ht="63" x14ac:dyDescent="0.25">
      <c r="A41" s="43">
        <f t="shared" si="14"/>
        <v>185</v>
      </c>
      <c r="B41" s="34" t="s">
        <v>108</v>
      </c>
      <c r="C41" s="35">
        <f>'[9]Расчет потерь'!$E$288</f>
        <v>2404.9986863352415</v>
      </c>
      <c r="D41" s="47">
        <f t="shared" si="12"/>
        <v>480.99973726704832</v>
      </c>
      <c r="E41" s="50">
        <f t="shared" si="13"/>
        <v>2885.9984236022897</v>
      </c>
      <c r="F41" s="52">
        <f t="shared" si="15"/>
        <v>10233</v>
      </c>
      <c r="G41" s="37" t="s">
        <v>12</v>
      </c>
      <c r="H41" s="34" t="s">
        <v>13</v>
      </c>
      <c r="I41" s="38">
        <v>2441</v>
      </c>
      <c r="J41" s="34" t="s">
        <v>399</v>
      </c>
      <c r="K41" s="38">
        <v>9910120025</v>
      </c>
      <c r="L41" s="61" t="s">
        <v>214</v>
      </c>
    </row>
    <row r="42" spans="1:12" x14ac:dyDescent="0.25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</row>
  </sheetData>
  <mergeCells count="11">
    <mergeCell ref="A8:L8"/>
    <mergeCell ref="I2:K2"/>
    <mergeCell ref="I3:K3"/>
    <mergeCell ref="I4:K4"/>
    <mergeCell ref="A7:L7"/>
    <mergeCell ref="A11:L11"/>
    <mergeCell ref="A19:L19"/>
    <mergeCell ref="A27:L27"/>
    <mergeCell ref="A35:L35"/>
    <mergeCell ref="G10:H10"/>
    <mergeCell ref="I10:J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2" zoomScale="70" zoomScaleNormal="70" workbookViewId="0">
      <selection activeCell="I2" sqref="I2:K5"/>
    </sheetView>
  </sheetViews>
  <sheetFormatPr defaultRowHeight="15" x14ac:dyDescent="0.25"/>
  <cols>
    <col min="1" max="1" width="6" style="71" customWidth="1"/>
    <col min="2" max="2" width="65.85546875" style="71" customWidth="1"/>
    <col min="3" max="3" width="12.28515625" style="71" customWidth="1"/>
    <col min="4" max="4" width="13.140625" style="71" customWidth="1"/>
    <col min="5" max="5" width="12.85546875" style="71" customWidth="1"/>
    <col min="6" max="6" width="10.28515625" style="71" customWidth="1"/>
    <col min="7" max="7" width="8" style="71" customWidth="1"/>
    <col min="8" max="8" width="23.7109375" style="71" customWidth="1"/>
    <col min="9" max="9" width="9.28515625" style="71" customWidth="1"/>
    <col min="10" max="10" width="19.42578125" style="71" customWidth="1"/>
    <col min="11" max="11" width="21.5703125" style="71" customWidth="1"/>
    <col min="12" max="12" width="0" style="71" hidden="1" customWidth="1"/>
    <col min="13" max="16384" width="9.140625" style="71"/>
  </cols>
  <sheetData>
    <row r="1" spans="1:12" ht="18.75" x14ac:dyDescent="0.3">
      <c r="A1" s="10"/>
      <c r="B1" s="11"/>
      <c r="C1" s="12"/>
      <c r="D1" s="12"/>
      <c r="E1" s="12"/>
      <c r="F1" s="1"/>
      <c r="G1" s="13"/>
      <c r="H1" s="14"/>
      <c r="I1" s="101" t="s">
        <v>62</v>
      </c>
      <c r="J1" s="101"/>
      <c r="K1" s="101"/>
      <c r="L1" s="70"/>
    </row>
    <row r="2" spans="1:12" ht="18.75" x14ac:dyDescent="0.3">
      <c r="A2" s="10"/>
      <c r="B2" s="11"/>
      <c r="C2" s="12"/>
      <c r="D2" s="12"/>
      <c r="E2" s="12"/>
      <c r="F2" s="1"/>
      <c r="G2" s="13"/>
      <c r="H2" s="14"/>
      <c r="I2" s="81" t="s">
        <v>401</v>
      </c>
      <c r="J2" s="81"/>
      <c r="K2" s="81"/>
      <c r="L2" s="70"/>
    </row>
    <row r="3" spans="1:12" ht="18.75" x14ac:dyDescent="0.3">
      <c r="A3" s="10"/>
      <c r="B3" s="11"/>
      <c r="C3" s="12"/>
      <c r="D3" s="12"/>
      <c r="E3" s="12"/>
      <c r="F3" s="1"/>
      <c r="G3" s="13"/>
      <c r="H3" s="14"/>
      <c r="I3" s="85" t="s">
        <v>402</v>
      </c>
      <c r="J3" s="85"/>
      <c r="K3" s="85"/>
      <c r="L3" s="70"/>
    </row>
    <row r="4" spans="1:12" ht="18.75" x14ac:dyDescent="0.3">
      <c r="A4" s="10"/>
      <c r="B4" s="11"/>
      <c r="C4" s="12"/>
      <c r="D4" s="12"/>
      <c r="E4" s="12"/>
      <c r="F4" s="1"/>
      <c r="G4" s="13"/>
      <c r="H4" s="14"/>
      <c r="I4" s="86" t="s">
        <v>0</v>
      </c>
      <c r="J4" s="86"/>
      <c r="K4" s="86"/>
      <c r="L4" s="70"/>
    </row>
    <row r="5" spans="1:12" ht="18.75" x14ac:dyDescent="0.3">
      <c r="A5" s="10"/>
      <c r="B5" s="11"/>
      <c r="C5" s="12"/>
      <c r="D5" s="12"/>
      <c r="E5" s="16"/>
      <c r="F5" s="1"/>
      <c r="G5" s="13"/>
      <c r="H5" s="13"/>
      <c r="I5" s="86" t="s">
        <v>403</v>
      </c>
      <c r="J5" s="86"/>
      <c r="K5" s="86"/>
      <c r="L5" s="70"/>
    </row>
    <row r="6" spans="1:12" ht="18.75" x14ac:dyDescent="0.3">
      <c r="A6" s="10"/>
      <c r="B6" s="11"/>
      <c r="C6" s="12"/>
      <c r="D6" s="12"/>
      <c r="E6" s="16"/>
      <c r="F6" s="1"/>
      <c r="G6" s="13"/>
      <c r="H6" s="13"/>
      <c r="I6" s="13"/>
      <c r="J6" s="13"/>
      <c r="K6" s="15"/>
      <c r="L6" s="70"/>
    </row>
    <row r="7" spans="1:12" ht="18.75" x14ac:dyDescent="0.25">
      <c r="A7" s="89" t="s">
        <v>63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ht="18.75" x14ac:dyDescent="0.25">
      <c r="A8" s="90" t="s">
        <v>377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ht="18.75" x14ac:dyDescent="0.3">
      <c r="A9" s="17"/>
      <c r="B9" s="18"/>
      <c r="C9" s="16"/>
      <c r="D9" s="16"/>
      <c r="E9" s="16"/>
      <c r="F9" s="3"/>
      <c r="G9" s="19"/>
      <c r="H9" s="19"/>
      <c r="I9" s="19"/>
      <c r="J9" s="19"/>
      <c r="K9" s="20"/>
      <c r="L9" s="80"/>
    </row>
    <row r="10" spans="1:12" ht="63" x14ac:dyDescent="0.25">
      <c r="A10" s="42" t="s">
        <v>1</v>
      </c>
      <c r="B10" s="42" t="s">
        <v>2</v>
      </c>
      <c r="C10" s="72" t="s">
        <v>3</v>
      </c>
      <c r="D10" s="72" t="s">
        <v>4</v>
      </c>
      <c r="E10" s="73" t="s">
        <v>5</v>
      </c>
      <c r="F10" s="74" t="s">
        <v>6</v>
      </c>
      <c r="G10" s="87" t="s">
        <v>7</v>
      </c>
      <c r="H10" s="87"/>
      <c r="I10" s="87" t="s">
        <v>8</v>
      </c>
      <c r="J10" s="87"/>
      <c r="K10" s="74" t="s">
        <v>9</v>
      </c>
      <c r="L10" s="80"/>
    </row>
    <row r="11" spans="1:12" ht="15.75" x14ac:dyDescent="0.25">
      <c r="A11" s="82" t="s">
        <v>60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26" x14ac:dyDescent="0.25">
      <c r="A12" s="43">
        <f>'Сост.схем Расч.потерь'!A41+1</f>
        <v>186</v>
      </c>
      <c r="B12" s="34" t="s">
        <v>109</v>
      </c>
      <c r="C12" s="35">
        <f>'[10]Откл.КА (2)'!$E$22</f>
        <v>199.99858628082461</v>
      </c>
      <c r="D12" s="47">
        <f t="shared" ref="D12:D20" si="0">C12*0.2</f>
        <v>39.999717256164928</v>
      </c>
      <c r="E12" s="50">
        <f>D12+C12</f>
        <v>239.99830353698954</v>
      </c>
      <c r="F12" s="63">
        <f>'2019'!F209</f>
        <v>10234</v>
      </c>
      <c r="G12" s="37" t="s">
        <v>12</v>
      </c>
      <c r="H12" s="34" t="s">
        <v>13</v>
      </c>
      <c r="I12" s="38">
        <v>2423</v>
      </c>
      <c r="J12" s="34" t="s">
        <v>295</v>
      </c>
      <c r="K12" s="38">
        <v>9910030051</v>
      </c>
      <c r="L12" s="64" t="s">
        <v>215</v>
      </c>
    </row>
    <row r="13" spans="1:12" ht="126" x14ac:dyDescent="0.25">
      <c r="A13" s="43">
        <f>A12+1</f>
        <v>187</v>
      </c>
      <c r="B13" s="34" t="s">
        <v>110</v>
      </c>
      <c r="C13" s="35">
        <f>'[10]Откл.КА (2)'!$E$52</f>
        <v>1961.6656009484927</v>
      </c>
      <c r="D13" s="47">
        <f t="shared" si="0"/>
        <v>392.33312018969855</v>
      </c>
      <c r="E13" s="50">
        <f t="shared" ref="E13:E20" si="1">D13+C13</f>
        <v>2353.9987211381913</v>
      </c>
      <c r="F13" s="63">
        <f>F12+1</f>
        <v>10235</v>
      </c>
      <c r="G13" s="37" t="s">
        <v>12</v>
      </c>
      <c r="H13" s="34" t="s">
        <v>13</v>
      </c>
      <c r="I13" s="38">
        <v>2423</v>
      </c>
      <c r="J13" s="34" t="s">
        <v>295</v>
      </c>
      <c r="K13" s="38">
        <v>9910120102</v>
      </c>
      <c r="L13" s="64" t="s">
        <v>215</v>
      </c>
    </row>
    <row r="14" spans="1:12" ht="126" x14ac:dyDescent="0.25">
      <c r="A14" s="43">
        <f t="shared" ref="A14:A20" si="2">A13+1</f>
        <v>188</v>
      </c>
      <c r="B14" s="34" t="s">
        <v>111</v>
      </c>
      <c r="C14" s="35">
        <f>'[10]Откл.КА (2)'!$E$80</f>
        <v>4513.329481843587</v>
      </c>
      <c r="D14" s="47">
        <f t="shared" si="0"/>
        <v>902.66589636871743</v>
      </c>
      <c r="E14" s="50">
        <f t="shared" si="1"/>
        <v>5415.9953782123048</v>
      </c>
      <c r="F14" s="63">
        <f t="shared" ref="F14:F20" si="3">F13+1</f>
        <v>10236</v>
      </c>
      <c r="G14" s="37" t="s">
        <v>12</v>
      </c>
      <c r="H14" s="34" t="s">
        <v>13</v>
      </c>
      <c r="I14" s="38">
        <v>2423</v>
      </c>
      <c r="J14" s="34" t="s">
        <v>295</v>
      </c>
      <c r="K14" s="38">
        <v>9910030053</v>
      </c>
      <c r="L14" s="64" t="s">
        <v>215</v>
      </c>
    </row>
    <row r="15" spans="1:12" ht="63" x14ac:dyDescent="0.25">
      <c r="A15" s="43">
        <f t="shared" si="2"/>
        <v>189</v>
      </c>
      <c r="B15" s="34" t="s">
        <v>112</v>
      </c>
      <c r="C15" s="35">
        <f>'[10]Ввод КТЗ (2)'!$E$22</f>
        <v>198.33143831819794</v>
      </c>
      <c r="D15" s="47">
        <f t="shared" si="0"/>
        <v>39.666287663639594</v>
      </c>
      <c r="E15" s="50">
        <f t="shared" si="1"/>
        <v>237.99772598183753</v>
      </c>
      <c r="F15" s="63">
        <f t="shared" si="3"/>
        <v>10237</v>
      </c>
      <c r="G15" s="37" t="s">
        <v>12</v>
      </c>
      <c r="H15" s="34" t="s">
        <v>13</v>
      </c>
      <c r="I15" s="38">
        <v>2423</v>
      </c>
      <c r="J15" s="34" t="s">
        <v>295</v>
      </c>
      <c r="K15" s="38">
        <v>9910030054</v>
      </c>
      <c r="L15" s="61" t="s">
        <v>214</v>
      </c>
    </row>
    <row r="16" spans="1:12" ht="63" x14ac:dyDescent="0.25">
      <c r="A16" s="43">
        <f t="shared" si="2"/>
        <v>190</v>
      </c>
      <c r="B16" s="34" t="s">
        <v>113</v>
      </c>
      <c r="C16" s="35">
        <f>'[10]Ввод КТЗ (2)'!$E$52</f>
        <v>1962.4997084224544</v>
      </c>
      <c r="D16" s="47">
        <f t="shared" si="0"/>
        <v>392.49994168449092</v>
      </c>
      <c r="E16" s="50">
        <f t="shared" si="1"/>
        <v>2354.9996501069454</v>
      </c>
      <c r="F16" s="63">
        <f t="shared" si="3"/>
        <v>10238</v>
      </c>
      <c r="G16" s="37" t="s">
        <v>12</v>
      </c>
      <c r="H16" s="34" t="s">
        <v>13</v>
      </c>
      <c r="I16" s="38">
        <v>2423</v>
      </c>
      <c r="J16" s="34" t="s">
        <v>295</v>
      </c>
      <c r="K16" s="38">
        <v>9910030055</v>
      </c>
      <c r="L16" s="61" t="s">
        <v>214</v>
      </c>
    </row>
    <row r="17" spans="1:12" ht="63" x14ac:dyDescent="0.25">
      <c r="A17" s="43">
        <f t="shared" si="2"/>
        <v>191</v>
      </c>
      <c r="B17" s="34" t="s">
        <v>114</v>
      </c>
      <c r="C17" s="35">
        <f>'[10]Ввод КТЗ (2)'!$E$80</f>
        <v>4512.4969802819551</v>
      </c>
      <c r="D17" s="47">
        <f t="shared" si="0"/>
        <v>902.49939605639111</v>
      </c>
      <c r="E17" s="50">
        <f t="shared" si="1"/>
        <v>5414.9963763383457</v>
      </c>
      <c r="F17" s="63">
        <f t="shared" si="3"/>
        <v>10239</v>
      </c>
      <c r="G17" s="37" t="s">
        <v>12</v>
      </c>
      <c r="H17" s="34" t="s">
        <v>13</v>
      </c>
      <c r="I17" s="38">
        <v>2423</v>
      </c>
      <c r="J17" s="34" t="s">
        <v>295</v>
      </c>
      <c r="K17" s="38">
        <v>9910030056</v>
      </c>
      <c r="L17" s="61" t="s">
        <v>214</v>
      </c>
    </row>
    <row r="18" spans="1:12" ht="63" x14ac:dyDescent="0.25">
      <c r="A18" s="43">
        <f t="shared" si="2"/>
        <v>192</v>
      </c>
      <c r="B18" s="34" t="s">
        <v>115</v>
      </c>
      <c r="C18" s="35">
        <f>'[10]Отсоед.отпаек (2)'!$E$25</f>
        <v>14812.50335948361</v>
      </c>
      <c r="D18" s="47">
        <f t="shared" si="0"/>
        <v>2962.500671896722</v>
      </c>
      <c r="E18" s="50">
        <f t="shared" si="1"/>
        <v>17775.004031380333</v>
      </c>
      <c r="F18" s="63">
        <f t="shared" si="3"/>
        <v>10240</v>
      </c>
      <c r="G18" s="37" t="s">
        <v>12</v>
      </c>
      <c r="H18" s="34" t="s">
        <v>13</v>
      </c>
      <c r="I18" s="38">
        <v>2423</v>
      </c>
      <c r="J18" s="34" t="s">
        <v>295</v>
      </c>
      <c r="K18" s="38">
        <v>9910120107</v>
      </c>
      <c r="L18" s="61" t="s">
        <v>214</v>
      </c>
    </row>
    <row r="19" spans="1:12" ht="63" x14ac:dyDescent="0.25">
      <c r="A19" s="43">
        <f t="shared" si="2"/>
        <v>193</v>
      </c>
      <c r="B19" s="34" t="s">
        <v>116</v>
      </c>
      <c r="C19" s="35">
        <f>'[10]Отсоед.отпаек (2)'!$E$56</f>
        <v>13425.000131250374</v>
      </c>
      <c r="D19" s="47">
        <f t="shared" si="0"/>
        <v>2685.0000262500748</v>
      </c>
      <c r="E19" s="50">
        <f t="shared" si="1"/>
        <v>16110.000157500448</v>
      </c>
      <c r="F19" s="63">
        <f t="shared" si="3"/>
        <v>10241</v>
      </c>
      <c r="G19" s="37" t="s">
        <v>12</v>
      </c>
      <c r="H19" s="34" t="s">
        <v>13</v>
      </c>
      <c r="I19" s="38">
        <v>2423</v>
      </c>
      <c r="J19" s="34" t="s">
        <v>295</v>
      </c>
      <c r="K19" s="38">
        <v>9910120108</v>
      </c>
      <c r="L19" s="61" t="s">
        <v>214</v>
      </c>
    </row>
    <row r="20" spans="1:12" ht="63" x14ac:dyDescent="0.25">
      <c r="A20" s="43">
        <f t="shared" si="2"/>
        <v>194</v>
      </c>
      <c r="B20" s="34" t="s">
        <v>117</v>
      </c>
      <c r="C20" s="35">
        <f>'[10]Отсоед.отпаек (2)'!$E$87</f>
        <v>9580.0035653333762</v>
      </c>
      <c r="D20" s="47">
        <f t="shared" si="0"/>
        <v>1916.0007130666754</v>
      </c>
      <c r="E20" s="50">
        <f t="shared" si="1"/>
        <v>11496.004278400051</v>
      </c>
      <c r="F20" s="63">
        <f t="shared" si="3"/>
        <v>10242</v>
      </c>
      <c r="G20" s="37" t="s">
        <v>12</v>
      </c>
      <c r="H20" s="34" t="s">
        <v>13</v>
      </c>
      <c r="I20" s="38">
        <v>2423</v>
      </c>
      <c r="J20" s="34" t="s">
        <v>295</v>
      </c>
      <c r="K20" s="38">
        <v>9910120401</v>
      </c>
      <c r="L20" s="61" t="s">
        <v>214</v>
      </c>
    </row>
  </sheetData>
  <mergeCells count="9">
    <mergeCell ref="A11:L11"/>
    <mergeCell ref="G10:H10"/>
    <mergeCell ref="I10:J10"/>
    <mergeCell ref="I1:K1"/>
    <mergeCell ref="I3:K3"/>
    <mergeCell ref="I4:K4"/>
    <mergeCell ref="A7:L7"/>
    <mergeCell ref="A8:L8"/>
    <mergeCell ref="I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zoomScale="70" zoomScaleNormal="70" workbookViewId="0">
      <selection activeCell="I1" sqref="I1:K4"/>
    </sheetView>
  </sheetViews>
  <sheetFormatPr defaultRowHeight="15" x14ac:dyDescent="0.25"/>
  <cols>
    <col min="1" max="1" width="6" style="71" customWidth="1"/>
    <col min="2" max="2" width="65.85546875" style="71" customWidth="1"/>
    <col min="3" max="3" width="12.28515625" style="71" customWidth="1"/>
    <col min="4" max="4" width="13.140625" style="71" customWidth="1"/>
    <col min="5" max="5" width="12.85546875" style="71" customWidth="1"/>
    <col min="6" max="6" width="10.28515625" style="71" customWidth="1"/>
    <col min="7" max="7" width="8" style="71" customWidth="1"/>
    <col min="8" max="8" width="23.7109375" style="71" customWidth="1"/>
    <col min="9" max="9" width="9.28515625" style="71" customWidth="1"/>
    <col min="10" max="10" width="19.42578125" style="71" customWidth="1"/>
    <col min="11" max="11" width="21.5703125" style="71" customWidth="1"/>
    <col min="12" max="12" width="0" style="71" hidden="1" customWidth="1"/>
    <col min="13" max="16384" width="9.140625" style="71"/>
  </cols>
  <sheetData>
    <row r="1" spans="1:12" ht="18.75" x14ac:dyDescent="0.3">
      <c r="A1" s="10"/>
      <c r="B1" s="11"/>
      <c r="C1" s="12"/>
      <c r="D1" s="12"/>
      <c r="E1" s="12"/>
      <c r="F1" s="1"/>
      <c r="G1" s="13"/>
      <c r="H1" s="14"/>
      <c r="I1" s="81" t="s">
        <v>401</v>
      </c>
      <c r="J1" s="81"/>
      <c r="K1" s="81"/>
      <c r="L1" s="70"/>
    </row>
    <row r="2" spans="1:12" ht="18.75" x14ac:dyDescent="0.3">
      <c r="A2" s="10"/>
      <c r="B2" s="11"/>
      <c r="C2" s="12"/>
      <c r="D2" s="12"/>
      <c r="E2" s="12"/>
      <c r="F2" s="1"/>
      <c r="G2" s="13"/>
      <c r="H2" s="14"/>
      <c r="I2" s="85" t="s">
        <v>402</v>
      </c>
      <c r="J2" s="85"/>
      <c r="K2" s="85"/>
      <c r="L2" s="70"/>
    </row>
    <row r="3" spans="1:12" ht="18.75" x14ac:dyDescent="0.3">
      <c r="A3" s="10"/>
      <c r="B3" s="11"/>
      <c r="C3" s="12"/>
      <c r="D3" s="12"/>
      <c r="E3" s="12"/>
      <c r="F3" s="1"/>
      <c r="G3" s="13"/>
      <c r="H3" s="14"/>
      <c r="I3" s="86" t="s">
        <v>0</v>
      </c>
      <c r="J3" s="86"/>
      <c r="K3" s="86"/>
      <c r="L3" s="70"/>
    </row>
    <row r="4" spans="1:12" ht="18.75" x14ac:dyDescent="0.3">
      <c r="A4" s="10"/>
      <c r="B4" s="11"/>
      <c r="C4" s="12"/>
      <c r="D4" s="12"/>
      <c r="E4" s="12"/>
      <c r="F4" s="1"/>
      <c r="G4" s="13"/>
      <c r="H4" s="14"/>
      <c r="I4" s="86" t="s">
        <v>403</v>
      </c>
      <c r="J4" s="86"/>
      <c r="K4" s="86"/>
      <c r="L4" s="70"/>
    </row>
    <row r="5" spans="1:12" ht="18.75" x14ac:dyDescent="0.3">
      <c r="A5" s="10"/>
      <c r="B5" s="11"/>
      <c r="C5" s="12"/>
      <c r="D5" s="12"/>
      <c r="E5" s="16"/>
      <c r="F5" s="1"/>
      <c r="G5" s="13"/>
      <c r="H5" s="13"/>
      <c r="I5" s="13"/>
      <c r="J5" s="13"/>
      <c r="K5" s="15"/>
      <c r="L5" s="70"/>
    </row>
    <row r="6" spans="1:12" ht="18.75" x14ac:dyDescent="0.3">
      <c r="A6" s="10"/>
      <c r="B6" s="11"/>
      <c r="C6" s="12"/>
      <c r="D6" s="12"/>
      <c r="E6" s="16"/>
      <c r="F6" s="1"/>
      <c r="G6" s="13"/>
      <c r="H6" s="13"/>
      <c r="I6" s="13"/>
      <c r="J6" s="13"/>
      <c r="K6" s="15"/>
      <c r="L6" s="70"/>
    </row>
    <row r="7" spans="1:12" ht="18.75" x14ac:dyDescent="0.25">
      <c r="A7" s="89" t="s">
        <v>63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ht="18.75" x14ac:dyDescent="0.25">
      <c r="A8" s="90" t="s">
        <v>377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ht="18.75" x14ac:dyDescent="0.3">
      <c r="A9" s="17"/>
      <c r="B9" s="18"/>
      <c r="C9" s="16"/>
      <c r="D9" s="16"/>
      <c r="E9" s="16"/>
      <c r="F9" s="3"/>
      <c r="G9" s="19"/>
      <c r="H9" s="19"/>
      <c r="I9" s="19"/>
      <c r="J9" s="19"/>
      <c r="K9" s="20"/>
      <c r="L9" s="21"/>
    </row>
    <row r="10" spans="1:12" ht="63" x14ac:dyDescent="0.25">
      <c r="A10" s="42" t="s">
        <v>1</v>
      </c>
      <c r="B10" s="42" t="s">
        <v>2</v>
      </c>
      <c r="C10" s="72" t="s">
        <v>3</v>
      </c>
      <c r="D10" s="72" t="s">
        <v>4</v>
      </c>
      <c r="E10" s="73" t="s">
        <v>5</v>
      </c>
      <c r="F10" s="74" t="s">
        <v>6</v>
      </c>
      <c r="G10" s="87" t="s">
        <v>7</v>
      </c>
      <c r="H10" s="87"/>
      <c r="I10" s="87" t="s">
        <v>8</v>
      </c>
      <c r="J10" s="87"/>
      <c r="K10" s="74" t="s">
        <v>9</v>
      </c>
      <c r="L10" s="70"/>
    </row>
    <row r="11" spans="1:12" ht="15.75" x14ac:dyDescent="0.25">
      <c r="A11" s="82" t="str">
        <f>[11]Перечень!$A$11:$F$11</f>
        <v>Работы по калибровке оборудования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63" x14ac:dyDescent="0.25">
      <c r="A12" s="43">
        <f>Огранич.!A20+1</f>
        <v>195</v>
      </c>
      <c r="B12" s="34" t="s">
        <v>118</v>
      </c>
      <c r="C12" s="35">
        <f>'[11]Калибр магазина сопр МСР-60,63,'!$C$21</f>
        <v>1590.0040967366417</v>
      </c>
      <c r="D12" s="47">
        <f t="shared" ref="D12:D68" si="0">C12*0.2</f>
        <v>318.00081934732839</v>
      </c>
      <c r="E12" s="50">
        <f t="shared" ref="E12:E68" si="1">D12+C12</f>
        <v>1908.0049160839701</v>
      </c>
      <c r="F12" s="63">
        <f>'2019'!F219</f>
        <v>10243</v>
      </c>
      <c r="G12" s="37" t="s">
        <v>61</v>
      </c>
      <c r="H12" s="34" t="s">
        <v>13</v>
      </c>
      <c r="I12" s="38">
        <v>2429</v>
      </c>
      <c r="J12" s="34" t="s">
        <v>296</v>
      </c>
      <c r="K12" s="38">
        <v>9910090040</v>
      </c>
      <c r="L12" s="61" t="s">
        <v>216</v>
      </c>
    </row>
    <row r="13" spans="1:12" ht="63" x14ac:dyDescent="0.25">
      <c r="A13" s="44">
        <f>A12+1</f>
        <v>196</v>
      </c>
      <c r="B13" s="65" t="s">
        <v>119</v>
      </c>
      <c r="C13" s="35">
        <f>'[11]Калибр магазина сопр Р33'!$C$21</f>
        <v>858.33460492175368</v>
      </c>
      <c r="D13" s="47">
        <f t="shared" si="0"/>
        <v>171.66692098435075</v>
      </c>
      <c r="E13" s="50">
        <f t="shared" si="1"/>
        <v>1030.0015259061045</v>
      </c>
      <c r="F13" s="66">
        <f>F12+1</f>
        <v>10244</v>
      </c>
      <c r="G13" s="37" t="s">
        <v>61</v>
      </c>
      <c r="H13" s="34" t="s">
        <v>13</v>
      </c>
      <c r="I13" s="38">
        <v>2429</v>
      </c>
      <c r="J13" s="34" t="s">
        <v>296</v>
      </c>
      <c r="K13" s="38">
        <v>9910090041</v>
      </c>
      <c r="L13" s="61" t="s">
        <v>216</v>
      </c>
    </row>
    <row r="14" spans="1:12" ht="63" x14ac:dyDescent="0.25">
      <c r="A14" s="44">
        <f t="shared" ref="A14:A68" si="2">A13+1</f>
        <v>197</v>
      </c>
      <c r="B14" s="65" t="s">
        <v>371</v>
      </c>
      <c r="C14" s="35">
        <f>'[11]Калибр амперметра пост до 6п '!$C$21</f>
        <v>1274.9966183755143</v>
      </c>
      <c r="D14" s="47">
        <f t="shared" si="0"/>
        <v>254.99932367510289</v>
      </c>
      <c r="E14" s="50">
        <f>D14+C14</f>
        <v>1529.9959420506173</v>
      </c>
      <c r="F14" s="66">
        <f t="shared" ref="F14:F68" si="3">F13+1</f>
        <v>10245</v>
      </c>
      <c r="G14" s="37" t="s">
        <v>61</v>
      </c>
      <c r="H14" s="34" t="s">
        <v>13</v>
      </c>
      <c r="I14" s="38">
        <v>2429</v>
      </c>
      <c r="J14" s="34" t="s">
        <v>296</v>
      </c>
      <c r="K14" s="67">
        <v>9910090042</v>
      </c>
      <c r="L14" s="61" t="s">
        <v>216</v>
      </c>
    </row>
    <row r="15" spans="1:12" ht="63" x14ac:dyDescent="0.25">
      <c r="A15" s="44">
        <f t="shared" si="2"/>
        <v>198</v>
      </c>
      <c r="B15" s="65" t="s">
        <v>364</v>
      </c>
      <c r="C15" s="35">
        <f>'[11]Калибр амперметра пост св 6'!$C$21</f>
        <v>1403.3318908607309</v>
      </c>
      <c r="D15" s="47">
        <f t="shared" si="0"/>
        <v>280.66637817214621</v>
      </c>
      <c r="E15" s="50">
        <f t="shared" si="1"/>
        <v>1683.998269032877</v>
      </c>
      <c r="F15" s="66">
        <f t="shared" si="3"/>
        <v>10246</v>
      </c>
      <c r="G15" s="37" t="s">
        <v>61</v>
      </c>
      <c r="H15" s="34" t="s">
        <v>13</v>
      </c>
      <c r="I15" s="38">
        <v>2429</v>
      </c>
      <c r="J15" s="34" t="s">
        <v>296</v>
      </c>
      <c r="K15" s="67">
        <v>9910090043</v>
      </c>
      <c r="L15" s="61" t="s">
        <v>216</v>
      </c>
    </row>
    <row r="16" spans="1:12" ht="63" x14ac:dyDescent="0.25">
      <c r="A16" s="44">
        <f t="shared" si="2"/>
        <v>199</v>
      </c>
      <c r="B16" s="65" t="s">
        <v>363</v>
      </c>
      <c r="C16" s="35">
        <f>'[11]Калибр амперметра кт 0,5'!$C$21</f>
        <v>1104.1721603057995</v>
      </c>
      <c r="D16" s="47">
        <f t="shared" si="0"/>
        <v>220.8344320611599</v>
      </c>
      <c r="E16" s="50">
        <f>D16+C16-0.002</f>
        <v>1325.0045923669595</v>
      </c>
      <c r="F16" s="66">
        <f t="shared" si="3"/>
        <v>10247</v>
      </c>
      <c r="G16" s="37" t="s">
        <v>61</v>
      </c>
      <c r="H16" s="34" t="s">
        <v>13</v>
      </c>
      <c r="I16" s="38">
        <v>2429</v>
      </c>
      <c r="J16" s="34" t="s">
        <v>296</v>
      </c>
      <c r="K16" s="67">
        <v>9910090044</v>
      </c>
      <c r="L16" s="61" t="s">
        <v>216</v>
      </c>
    </row>
    <row r="17" spans="1:12" ht="63" x14ac:dyDescent="0.25">
      <c r="A17" s="44">
        <f t="shared" si="2"/>
        <v>200</v>
      </c>
      <c r="B17" s="65" t="s">
        <v>378</v>
      </c>
      <c r="C17" s="35">
        <f>'[11]Калибр амперметра кт 0,1-0,2'!$C$21</f>
        <v>1590.0040967366408</v>
      </c>
      <c r="D17" s="47">
        <f t="shared" si="0"/>
        <v>318.00081934732816</v>
      </c>
      <c r="E17" s="50">
        <f t="shared" si="1"/>
        <v>1908.004916083969</v>
      </c>
      <c r="F17" s="66">
        <f t="shared" si="3"/>
        <v>10248</v>
      </c>
      <c r="G17" s="37" t="s">
        <v>61</v>
      </c>
      <c r="H17" s="34" t="s">
        <v>13</v>
      </c>
      <c r="I17" s="38">
        <v>2429</v>
      </c>
      <c r="J17" s="34" t="s">
        <v>296</v>
      </c>
      <c r="K17" s="67">
        <v>9910090045</v>
      </c>
      <c r="L17" s="61" t="s">
        <v>216</v>
      </c>
    </row>
    <row r="18" spans="1:12" ht="63" x14ac:dyDescent="0.25">
      <c r="A18" s="44">
        <f t="shared" si="2"/>
        <v>201</v>
      </c>
      <c r="B18" s="34" t="s">
        <v>365</v>
      </c>
      <c r="C18" s="35">
        <f>'[11]калибр вольтм Щ301'!$C$21</f>
        <v>2635.0022813067731</v>
      </c>
      <c r="D18" s="47">
        <f t="shared" si="0"/>
        <v>527.00045626135466</v>
      </c>
      <c r="E18" s="50">
        <f t="shared" si="1"/>
        <v>3162.0027375681275</v>
      </c>
      <c r="F18" s="66">
        <f t="shared" si="3"/>
        <v>10249</v>
      </c>
      <c r="G18" s="37" t="s">
        <v>61</v>
      </c>
      <c r="H18" s="34" t="s">
        <v>13</v>
      </c>
      <c r="I18" s="38">
        <v>2429</v>
      </c>
      <c r="J18" s="34" t="s">
        <v>296</v>
      </c>
      <c r="K18" s="67">
        <v>9910090046</v>
      </c>
      <c r="L18" s="61" t="s">
        <v>216</v>
      </c>
    </row>
    <row r="19" spans="1:12" ht="63" x14ac:dyDescent="0.25">
      <c r="A19" s="44">
        <f t="shared" si="2"/>
        <v>202</v>
      </c>
      <c r="B19" s="34" t="s">
        <v>366</v>
      </c>
      <c r="C19" s="35">
        <f>'[11]калибр вольтм однопредельн'!$C$21</f>
        <v>1217.4988284238432</v>
      </c>
      <c r="D19" s="47">
        <f t="shared" si="0"/>
        <v>243.49976568476865</v>
      </c>
      <c r="E19" s="50">
        <f t="shared" si="1"/>
        <v>1460.9985941086118</v>
      </c>
      <c r="F19" s="66">
        <f t="shared" si="3"/>
        <v>10250</v>
      </c>
      <c r="G19" s="37" t="s">
        <v>61</v>
      </c>
      <c r="H19" s="34" t="s">
        <v>13</v>
      </c>
      <c r="I19" s="38">
        <v>2429</v>
      </c>
      <c r="J19" s="34" t="s">
        <v>296</v>
      </c>
      <c r="K19" s="67">
        <v>9910090047</v>
      </c>
      <c r="L19" s="61" t="s">
        <v>216</v>
      </c>
    </row>
    <row r="20" spans="1:12" ht="63" x14ac:dyDescent="0.25">
      <c r="A20" s="44">
        <f t="shared" si="2"/>
        <v>203</v>
      </c>
      <c r="B20" s="34" t="s">
        <v>367</v>
      </c>
      <c r="C20" s="35">
        <f>'[11]калибр клещи токоизм  Ц90,Ц91 '!$C$21</f>
        <v>673.334839485462</v>
      </c>
      <c r="D20" s="47">
        <f t="shared" si="0"/>
        <v>134.66696789709241</v>
      </c>
      <c r="E20" s="50">
        <f t="shared" si="1"/>
        <v>808.00180738255438</v>
      </c>
      <c r="F20" s="66">
        <f t="shared" si="3"/>
        <v>10251</v>
      </c>
      <c r="G20" s="37" t="s">
        <v>61</v>
      </c>
      <c r="H20" s="34" t="s">
        <v>13</v>
      </c>
      <c r="I20" s="38">
        <v>2429</v>
      </c>
      <c r="J20" s="34" t="s">
        <v>296</v>
      </c>
      <c r="K20" s="37">
        <v>9910090048</v>
      </c>
      <c r="L20" s="61" t="s">
        <v>216</v>
      </c>
    </row>
    <row r="21" spans="1:12" ht="63" x14ac:dyDescent="0.25">
      <c r="A21" s="44">
        <f t="shared" si="2"/>
        <v>204</v>
      </c>
      <c r="B21" s="34" t="s">
        <v>120</v>
      </c>
      <c r="C21" s="35">
        <f>'[11]калибр компл изм Д552'!$C$21</f>
        <v>3064.1727287854128</v>
      </c>
      <c r="D21" s="47">
        <f t="shared" si="0"/>
        <v>612.83454575708254</v>
      </c>
      <c r="E21" s="50">
        <f>(D21+C21)-0.003</f>
        <v>3677.0042745424953</v>
      </c>
      <c r="F21" s="66">
        <f t="shared" si="3"/>
        <v>10252</v>
      </c>
      <c r="G21" s="37" t="s">
        <v>61</v>
      </c>
      <c r="H21" s="34" t="s">
        <v>13</v>
      </c>
      <c r="I21" s="38">
        <v>2429</v>
      </c>
      <c r="J21" s="34" t="s">
        <v>296</v>
      </c>
      <c r="K21" s="38">
        <v>9910090049</v>
      </c>
      <c r="L21" s="61" t="s">
        <v>216</v>
      </c>
    </row>
    <row r="22" spans="1:12" ht="63" x14ac:dyDescent="0.25">
      <c r="A22" s="44">
        <f t="shared" si="2"/>
        <v>205</v>
      </c>
      <c r="B22" s="34" t="s">
        <v>121</v>
      </c>
      <c r="C22" s="35">
        <f>'[11]калибр компл изм К50, К540,К505'!$C$21</f>
        <v>2935.8325542602729</v>
      </c>
      <c r="D22" s="47">
        <f t="shared" si="0"/>
        <v>587.16651085205456</v>
      </c>
      <c r="E22" s="50">
        <f t="shared" si="1"/>
        <v>3522.9990651123276</v>
      </c>
      <c r="F22" s="66">
        <f t="shared" si="3"/>
        <v>10253</v>
      </c>
      <c r="G22" s="37" t="s">
        <v>61</v>
      </c>
      <c r="H22" s="34" t="s">
        <v>13</v>
      </c>
      <c r="I22" s="38">
        <v>2429</v>
      </c>
      <c r="J22" s="34" t="s">
        <v>296</v>
      </c>
      <c r="K22" s="38">
        <v>9910090050</v>
      </c>
      <c r="L22" s="61" t="s">
        <v>216</v>
      </c>
    </row>
    <row r="23" spans="1:12" ht="63" x14ac:dyDescent="0.25">
      <c r="A23" s="44">
        <f t="shared" si="2"/>
        <v>206</v>
      </c>
      <c r="B23" s="34" t="s">
        <v>122</v>
      </c>
      <c r="C23" s="35">
        <f>'[11]калибр мегаомметра М4100, 1101'!$C$21</f>
        <v>615.00103156372597</v>
      </c>
      <c r="D23" s="47">
        <f t="shared" si="0"/>
        <v>123.00020631274521</v>
      </c>
      <c r="E23" s="50">
        <f t="shared" si="1"/>
        <v>738.00123787647112</v>
      </c>
      <c r="F23" s="66">
        <f t="shared" si="3"/>
        <v>10254</v>
      </c>
      <c r="G23" s="37" t="s">
        <v>61</v>
      </c>
      <c r="H23" s="34" t="s">
        <v>13</v>
      </c>
      <c r="I23" s="38">
        <v>2429</v>
      </c>
      <c r="J23" s="34" t="s">
        <v>296</v>
      </c>
      <c r="K23" s="38">
        <v>9910090051</v>
      </c>
      <c r="L23" s="61" t="s">
        <v>216</v>
      </c>
    </row>
    <row r="24" spans="1:12" ht="63" x14ac:dyDescent="0.25">
      <c r="A24" s="44">
        <f t="shared" si="2"/>
        <v>207</v>
      </c>
      <c r="B24" s="34" t="s">
        <v>123</v>
      </c>
      <c r="C24" s="35">
        <f>'[11]калибр мегаомметров электр ЭСО2'!$C$21</f>
        <v>973.33402279217853</v>
      </c>
      <c r="D24" s="47">
        <f t="shared" si="0"/>
        <v>194.66680455843573</v>
      </c>
      <c r="E24" s="50">
        <f t="shared" si="1"/>
        <v>1168.0008273506141</v>
      </c>
      <c r="F24" s="66">
        <f t="shared" si="3"/>
        <v>10255</v>
      </c>
      <c r="G24" s="37" t="s">
        <v>61</v>
      </c>
      <c r="H24" s="34" t="s">
        <v>13</v>
      </c>
      <c r="I24" s="38">
        <v>2429</v>
      </c>
      <c r="J24" s="34" t="s">
        <v>296</v>
      </c>
      <c r="K24" s="38">
        <v>9910090052</v>
      </c>
      <c r="L24" s="61" t="s">
        <v>216</v>
      </c>
    </row>
    <row r="25" spans="1:12" ht="63" x14ac:dyDescent="0.25">
      <c r="A25" s="44">
        <f t="shared" si="2"/>
        <v>208</v>
      </c>
      <c r="B25" s="34" t="s">
        <v>124</v>
      </c>
      <c r="C25" s="35">
        <f>'[11]Калибр вольтамперфазоинд'!$C$21</f>
        <v>1531.6693426945271</v>
      </c>
      <c r="D25" s="47">
        <f t="shared" si="0"/>
        <v>306.33386853890545</v>
      </c>
      <c r="E25" s="50">
        <f t="shared" si="1"/>
        <v>1838.0032112334325</v>
      </c>
      <c r="F25" s="66">
        <f t="shared" si="3"/>
        <v>10256</v>
      </c>
      <c r="G25" s="37" t="s">
        <v>61</v>
      </c>
      <c r="H25" s="34" t="s">
        <v>13</v>
      </c>
      <c r="I25" s="38">
        <v>2429</v>
      </c>
      <c r="J25" s="34" t="s">
        <v>296</v>
      </c>
      <c r="K25" s="38">
        <v>9910090053</v>
      </c>
      <c r="L25" s="61" t="s">
        <v>216</v>
      </c>
    </row>
    <row r="26" spans="1:12" ht="63" x14ac:dyDescent="0.25">
      <c r="A26" s="44">
        <f t="shared" si="2"/>
        <v>209</v>
      </c>
      <c r="B26" s="34" t="s">
        <v>125</v>
      </c>
      <c r="C26" s="35">
        <f>'[11]калибр микроомметра '!$C$21</f>
        <v>1044.1673380942786</v>
      </c>
      <c r="D26" s="47">
        <f t="shared" si="0"/>
        <v>208.83346761885574</v>
      </c>
      <c r="E26" s="50">
        <f t="shared" si="1"/>
        <v>1253.0008057131345</v>
      </c>
      <c r="F26" s="66">
        <f t="shared" si="3"/>
        <v>10257</v>
      </c>
      <c r="G26" s="37" t="s">
        <v>61</v>
      </c>
      <c r="H26" s="34" t="s">
        <v>13</v>
      </c>
      <c r="I26" s="38">
        <v>2429</v>
      </c>
      <c r="J26" s="34" t="s">
        <v>296</v>
      </c>
      <c r="K26" s="38">
        <v>9910090054</v>
      </c>
      <c r="L26" s="61" t="s">
        <v>216</v>
      </c>
    </row>
    <row r="27" spans="1:12" ht="63" x14ac:dyDescent="0.25">
      <c r="A27" s="44">
        <f t="shared" si="2"/>
        <v>210</v>
      </c>
      <c r="B27" s="34" t="s">
        <v>126</v>
      </c>
      <c r="C27" s="35">
        <f>'[11]калибр мостов пост тока Р333, М'!$C$21</f>
        <v>1532.4973426945271</v>
      </c>
      <c r="D27" s="47">
        <f t="shared" si="0"/>
        <v>306.49946853890543</v>
      </c>
      <c r="E27" s="50">
        <f t="shared" si="1"/>
        <v>1838.9968112334325</v>
      </c>
      <c r="F27" s="66">
        <f t="shared" si="3"/>
        <v>10258</v>
      </c>
      <c r="G27" s="37" t="s">
        <v>61</v>
      </c>
      <c r="H27" s="34" t="s">
        <v>13</v>
      </c>
      <c r="I27" s="38">
        <v>2429</v>
      </c>
      <c r="J27" s="34" t="s">
        <v>296</v>
      </c>
      <c r="K27" s="38">
        <v>9910090055</v>
      </c>
      <c r="L27" s="61" t="s">
        <v>216</v>
      </c>
    </row>
    <row r="28" spans="1:12" ht="63" x14ac:dyDescent="0.25">
      <c r="A28" s="44">
        <f t="shared" si="2"/>
        <v>211</v>
      </c>
      <c r="B28" s="34" t="s">
        <v>127</v>
      </c>
      <c r="C28" s="35">
        <f>'[11]калибр Ретом 11'!$C$21</f>
        <v>3306.6656973553099</v>
      </c>
      <c r="D28" s="47">
        <f t="shared" si="0"/>
        <v>661.33313947106205</v>
      </c>
      <c r="E28" s="50">
        <f t="shared" si="1"/>
        <v>3967.9988368263721</v>
      </c>
      <c r="F28" s="66">
        <f t="shared" si="3"/>
        <v>10259</v>
      </c>
      <c r="G28" s="37" t="s">
        <v>61</v>
      </c>
      <c r="H28" s="34" t="s">
        <v>13</v>
      </c>
      <c r="I28" s="38">
        <v>2429</v>
      </c>
      <c r="J28" s="34" t="s">
        <v>296</v>
      </c>
      <c r="K28" s="38">
        <v>9910090056</v>
      </c>
      <c r="L28" s="61" t="s">
        <v>216</v>
      </c>
    </row>
    <row r="29" spans="1:12" ht="63" x14ac:dyDescent="0.25">
      <c r="A29" s="44">
        <f t="shared" si="2"/>
        <v>212</v>
      </c>
      <c r="B29" s="34" t="s">
        <v>128</v>
      </c>
      <c r="C29" s="35">
        <f>'[11]калибр потенциометра'!$C$21</f>
        <v>1960.8301052937541</v>
      </c>
      <c r="D29" s="47">
        <f t="shared" si="0"/>
        <v>392.16602105875086</v>
      </c>
      <c r="E29" s="50">
        <f t="shared" si="1"/>
        <v>2352.9961263525047</v>
      </c>
      <c r="F29" s="66">
        <f t="shared" si="3"/>
        <v>10260</v>
      </c>
      <c r="G29" s="37" t="s">
        <v>61</v>
      </c>
      <c r="H29" s="34" t="s">
        <v>13</v>
      </c>
      <c r="I29" s="38">
        <v>2429</v>
      </c>
      <c r="J29" s="34" t="s">
        <v>296</v>
      </c>
      <c r="K29" s="38">
        <v>9910090057</v>
      </c>
      <c r="L29" s="61" t="s">
        <v>216</v>
      </c>
    </row>
    <row r="30" spans="1:12" ht="63" x14ac:dyDescent="0.25">
      <c r="A30" s="44">
        <f t="shared" si="2"/>
        <v>213</v>
      </c>
      <c r="B30" s="34" t="s">
        <v>129</v>
      </c>
      <c r="C30" s="35">
        <f>'[11]калибр вольтметра В3-38,39'!$C$21</f>
        <v>1717.4982676039674</v>
      </c>
      <c r="D30" s="47">
        <f t="shared" si="0"/>
        <v>343.49965352079352</v>
      </c>
      <c r="E30" s="50">
        <f t="shared" si="1"/>
        <v>2060.997921124761</v>
      </c>
      <c r="F30" s="66">
        <f t="shared" si="3"/>
        <v>10261</v>
      </c>
      <c r="G30" s="37" t="s">
        <v>61</v>
      </c>
      <c r="H30" s="34" t="s">
        <v>13</v>
      </c>
      <c r="I30" s="38">
        <v>2429</v>
      </c>
      <c r="J30" s="34" t="s">
        <v>296</v>
      </c>
      <c r="K30" s="38">
        <v>9910090058</v>
      </c>
      <c r="L30" s="61" t="s">
        <v>216</v>
      </c>
    </row>
    <row r="31" spans="1:12" ht="63" x14ac:dyDescent="0.25">
      <c r="A31" s="44">
        <f t="shared" si="2"/>
        <v>214</v>
      </c>
      <c r="B31" s="34" t="s">
        <v>130</v>
      </c>
      <c r="C31" s="35">
        <f>'[11]калибр генератора НЧ с прец. '!$C$21</f>
        <v>2635.0022813067731</v>
      </c>
      <c r="D31" s="47">
        <f t="shared" si="0"/>
        <v>527.00045626135466</v>
      </c>
      <c r="E31" s="50">
        <f t="shared" si="1"/>
        <v>3162.0027375681275</v>
      </c>
      <c r="F31" s="66">
        <f t="shared" si="3"/>
        <v>10262</v>
      </c>
      <c r="G31" s="37" t="s">
        <v>61</v>
      </c>
      <c r="H31" s="34" t="s">
        <v>13</v>
      </c>
      <c r="I31" s="38">
        <v>2429</v>
      </c>
      <c r="J31" s="34" t="s">
        <v>296</v>
      </c>
      <c r="K31" s="38">
        <v>9910090059</v>
      </c>
      <c r="L31" s="61" t="s">
        <v>216</v>
      </c>
    </row>
    <row r="32" spans="1:12" ht="63" x14ac:dyDescent="0.25">
      <c r="A32" s="44">
        <f t="shared" si="2"/>
        <v>215</v>
      </c>
      <c r="B32" s="34" t="s">
        <v>131</v>
      </c>
      <c r="C32" s="35">
        <f>'[11]калибр измерителя параметров ВЛ'!$C$21</f>
        <v>3553.333896579828</v>
      </c>
      <c r="D32" s="47">
        <f t="shared" si="0"/>
        <v>710.66677931596564</v>
      </c>
      <c r="E32" s="50">
        <f t="shared" si="1"/>
        <v>4264.0006758957934</v>
      </c>
      <c r="F32" s="66">
        <f t="shared" si="3"/>
        <v>10263</v>
      </c>
      <c r="G32" s="37" t="s">
        <v>61</v>
      </c>
      <c r="H32" s="34" t="s">
        <v>13</v>
      </c>
      <c r="I32" s="38">
        <v>2429</v>
      </c>
      <c r="J32" s="34" t="s">
        <v>296</v>
      </c>
      <c r="K32" s="38">
        <v>9910090060</v>
      </c>
      <c r="L32" s="61" t="s">
        <v>216</v>
      </c>
    </row>
    <row r="33" spans="1:12" ht="63" x14ac:dyDescent="0.25">
      <c r="A33" s="44">
        <f t="shared" si="2"/>
        <v>216</v>
      </c>
      <c r="B33" s="34" t="s">
        <v>132</v>
      </c>
      <c r="C33" s="35">
        <f>'[11]калибр измерит параметров реле'!$C$21</f>
        <v>917.49708201295857</v>
      </c>
      <c r="D33" s="47">
        <f t="shared" si="0"/>
        <v>183.49941640259172</v>
      </c>
      <c r="E33" s="50">
        <f t="shared" si="1"/>
        <v>1100.9964984155504</v>
      </c>
      <c r="F33" s="66">
        <f t="shared" si="3"/>
        <v>10264</v>
      </c>
      <c r="G33" s="37" t="s">
        <v>61</v>
      </c>
      <c r="H33" s="34" t="s">
        <v>13</v>
      </c>
      <c r="I33" s="38">
        <v>2429</v>
      </c>
      <c r="J33" s="34" t="s">
        <v>296</v>
      </c>
      <c r="K33" s="38">
        <v>9910090061</v>
      </c>
      <c r="L33" s="61" t="s">
        <v>216</v>
      </c>
    </row>
    <row r="34" spans="1:12" ht="63" x14ac:dyDescent="0.25">
      <c r="A34" s="44">
        <f t="shared" si="2"/>
        <v>217</v>
      </c>
      <c r="B34" s="34" t="s">
        <v>133</v>
      </c>
      <c r="C34" s="35">
        <f>'[11]калибр осциллографа скоростн'!$C$21</f>
        <v>4165.833460222022</v>
      </c>
      <c r="D34" s="47">
        <f t="shared" si="0"/>
        <v>833.1666920444045</v>
      </c>
      <c r="E34" s="50">
        <f t="shared" si="1"/>
        <v>4999.0001522664261</v>
      </c>
      <c r="F34" s="66">
        <f t="shared" si="3"/>
        <v>10265</v>
      </c>
      <c r="G34" s="37" t="s">
        <v>61</v>
      </c>
      <c r="H34" s="34" t="s">
        <v>13</v>
      </c>
      <c r="I34" s="38">
        <v>2429</v>
      </c>
      <c r="J34" s="34" t="s">
        <v>296</v>
      </c>
      <c r="K34" s="38">
        <v>9910090062</v>
      </c>
      <c r="L34" s="61" t="s">
        <v>216</v>
      </c>
    </row>
    <row r="35" spans="1:12" ht="63" x14ac:dyDescent="0.25">
      <c r="A35" s="44">
        <f t="shared" si="2"/>
        <v>218</v>
      </c>
      <c r="B35" s="34" t="s">
        <v>134</v>
      </c>
      <c r="C35" s="35">
        <f>'[11]калибр осциллографа 1-канальног'!$C$21</f>
        <v>2079.9970010512088</v>
      </c>
      <c r="D35" s="47">
        <f t="shared" si="0"/>
        <v>415.99940021024179</v>
      </c>
      <c r="E35" s="50">
        <f t="shared" si="1"/>
        <v>2495.9964012614505</v>
      </c>
      <c r="F35" s="66">
        <f t="shared" si="3"/>
        <v>10266</v>
      </c>
      <c r="G35" s="37" t="s">
        <v>61</v>
      </c>
      <c r="H35" s="34" t="s">
        <v>13</v>
      </c>
      <c r="I35" s="38">
        <v>2429</v>
      </c>
      <c r="J35" s="34" t="s">
        <v>296</v>
      </c>
      <c r="K35" s="38">
        <v>9910090063</v>
      </c>
      <c r="L35" s="61" t="s">
        <v>216</v>
      </c>
    </row>
    <row r="36" spans="1:12" ht="63" x14ac:dyDescent="0.25">
      <c r="A36" s="44">
        <f t="shared" si="2"/>
        <v>219</v>
      </c>
      <c r="B36" s="34" t="s">
        <v>135</v>
      </c>
      <c r="C36" s="35">
        <f>'[11]калибр осциллографа 2 канальн'!$C$21</f>
        <v>3180.0007787978789</v>
      </c>
      <c r="D36" s="47">
        <f t="shared" si="0"/>
        <v>636.00015575957582</v>
      </c>
      <c r="E36" s="50">
        <f t="shared" si="1"/>
        <v>3816.0009345574545</v>
      </c>
      <c r="F36" s="66">
        <f t="shared" si="3"/>
        <v>10267</v>
      </c>
      <c r="G36" s="37" t="s">
        <v>61</v>
      </c>
      <c r="H36" s="34" t="s">
        <v>13</v>
      </c>
      <c r="I36" s="38">
        <v>2429</v>
      </c>
      <c r="J36" s="34" t="s">
        <v>296</v>
      </c>
      <c r="K36" s="38">
        <v>9910090064</v>
      </c>
      <c r="L36" s="61" t="s">
        <v>216</v>
      </c>
    </row>
    <row r="37" spans="1:12" ht="63" x14ac:dyDescent="0.25">
      <c r="A37" s="44">
        <f t="shared" si="2"/>
        <v>220</v>
      </c>
      <c r="B37" s="34" t="s">
        <v>136</v>
      </c>
      <c r="C37" s="35">
        <f>'[11]калибр частотомера электр Ф205'!$C$21</f>
        <v>915.00158201295949</v>
      </c>
      <c r="D37" s="47">
        <f t="shared" si="0"/>
        <v>183.00031640259192</v>
      </c>
      <c r="E37" s="50">
        <f t="shared" si="1"/>
        <v>1098.0018984155513</v>
      </c>
      <c r="F37" s="66">
        <f t="shared" si="3"/>
        <v>10268</v>
      </c>
      <c r="G37" s="37" t="s">
        <v>61</v>
      </c>
      <c r="H37" s="34" t="s">
        <v>13</v>
      </c>
      <c r="I37" s="38">
        <v>2429</v>
      </c>
      <c r="J37" s="34" t="s">
        <v>296</v>
      </c>
      <c r="K37" s="38">
        <v>9910090065</v>
      </c>
      <c r="L37" s="61" t="s">
        <v>216</v>
      </c>
    </row>
    <row r="38" spans="1:12" ht="63" x14ac:dyDescent="0.25">
      <c r="A38" s="44">
        <f t="shared" si="2"/>
        <v>221</v>
      </c>
      <c r="B38" s="34" t="s">
        <v>137</v>
      </c>
      <c r="C38" s="35">
        <f>'[11]калибр мультиметров '!$C$21</f>
        <v>1103.3340820256328</v>
      </c>
      <c r="D38" s="47">
        <f t="shared" si="0"/>
        <v>220.66681640512658</v>
      </c>
      <c r="E38" s="50">
        <f t="shared" si="1"/>
        <v>1324.0008984307594</v>
      </c>
      <c r="F38" s="66">
        <f t="shared" si="3"/>
        <v>10269</v>
      </c>
      <c r="G38" s="37" t="s">
        <v>61</v>
      </c>
      <c r="H38" s="34" t="s">
        <v>13</v>
      </c>
      <c r="I38" s="38">
        <v>2429</v>
      </c>
      <c r="J38" s="34" t="s">
        <v>296</v>
      </c>
      <c r="K38" s="38">
        <v>9910090066</v>
      </c>
      <c r="L38" s="61" t="s">
        <v>216</v>
      </c>
    </row>
    <row r="39" spans="1:12" ht="63" x14ac:dyDescent="0.25">
      <c r="A39" s="44">
        <f t="shared" si="2"/>
        <v>222</v>
      </c>
      <c r="B39" s="34" t="s">
        <v>138</v>
      </c>
      <c r="C39" s="35">
        <f>'[11]калибр амперм вольтм кт1-4'!$C$21</f>
        <v>244.16977015845976</v>
      </c>
      <c r="D39" s="47">
        <f t="shared" si="0"/>
        <v>48.833954031691952</v>
      </c>
      <c r="E39" s="50">
        <f t="shared" si="1"/>
        <v>293.00372419015173</v>
      </c>
      <c r="F39" s="66">
        <f t="shared" si="3"/>
        <v>10270</v>
      </c>
      <c r="G39" s="37" t="s">
        <v>61</v>
      </c>
      <c r="H39" s="34" t="s">
        <v>13</v>
      </c>
      <c r="I39" s="38">
        <v>2429</v>
      </c>
      <c r="J39" s="34" t="s">
        <v>296</v>
      </c>
      <c r="K39" s="38">
        <v>9910090067</v>
      </c>
      <c r="L39" s="61" t="s">
        <v>216</v>
      </c>
    </row>
    <row r="40" spans="1:12" ht="63" x14ac:dyDescent="0.25">
      <c r="A40" s="44">
        <f t="shared" si="2"/>
        <v>223</v>
      </c>
      <c r="B40" s="34" t="s">
        <v>139</v>
      </c>
      <c r="C40" s="35">
        <f>'[11]Амперм пост перем Ц4311'!$C$21</f>
        <v>1589.9990644824829</v>
      </c>
      <c r="D40" s="47">
        <f t="shared" si="0"/>
        <v>317.99981289649662</v>
      </c>
      <c r="E40" s="50">
        <f t="shared" si="1"/>
        <v>1907.9988773789796</v>
      </c>
      <c r="F40" s="66">
        <f t="shared" si="3"/>
        <v>10271</v>
      </c>
      <c r="G40" s="37" t="s">
        <v>61</v>
      </c>
      <c r="H40" s="34" t="s">
        <v>13</v>
      </c>
      <c r="I40" s="38">
        <v>2429</v>
      </c>
      <c r="J40" s="34" t="s">
        <v>296</v>
      </c>
      <c r="K40" s="38">
        <v>9910090068</v>
      </c>
      <c r="L40" s="61" t="s">
        <v>216</v>
      </c>
    </row>
    <row r="41" spans="1:12" ht="63" x14ac:dyDescent="0.25">
      <c r="A41" s="44">
        <f t="shared" si="2"/>
        <v>224</v>
      </c>
      <c r="B41" s="34" t="s">
        <v>140</v>
      </c>
      <c r="C41" s="35">
        <f>[11]Ваттметр!$C$21</f>
        <v>544.99737823787325</v>
      </c>
      <c r="D41" s="47">
        <f t="shared" si="0"/>
        <v>108.99947564757466</v>
      </c>
      <c r="E41" s="50">
        <f t="shared" si="1"/>
        <v>653.99685388544788</v>
      </c>
      <c r="F41" s="66">
        <f t="shared" si="3"/>
        <v>10272</v>
      </c>
      <c r="G41" s="37" t="s">
        <v>61</v>
      </c>
      <c r="H41" s="34" t="s">
        <v>13</v>
      </c>
      <c r="I41" s="38">
        <v>2429</v>
      </c>
      <c r="J41" s="34" t="s">
        <v>296</v>
      </c>
      <c r="K41" s="38">
        <v>9910090069</v>
      </c>
      <c r="L41" s="61" t="s">
        <v>216</v>
      </c>
    </row>
    <row r="42" spans="1:12" ht="63" x14ac:dyDescent="0.25">
      <c r="A42" s="44">
        <f t="shared" si="2"/>
        <v>225</v>
      </c>
      <c r="B42" s="34" t="s">
        <v>141</v>
      </c>
      <c r="C42" s="35">
        <f>'[11]ваттметр пост и пер'!$C$21</f>
        <v>2320.8342890508275</v>
      </c>
      <c r="D42" s="47">
        <f t="shared" si="0"/>
        <v>464.16685781016554</v>
      </c>
      <c r="E42" s="50">
        <f t="shared" si="1"/>
        <v>2785.0011468609928</v>
      </c>
      <c r="F42" s="66">
        <f t="shared" si="3"/>
        <v>10273</v>
      </c>
      <c r="G42" s="37" t="s">
        <v>61</v>
      </c>
      <c r="H42" s="34" t="s">
        <v>13</v>
      </c>
      <c r="I42" s="38">
        <v>2429</v>
      </c>
      <c r="J42" s="34" t="s">
        <v>296</v>
      </c>
      <c r="K42" s="38">
        <v>9910090070</v>
      </c>
      <c r="L42" s="61" t="s">
        <v>216</v>
      </c>
    </row>
    <row r="43" spans="1:12" ht="63" x14ac:dyDescent="0.25">
      <c r="A43" s="44">
        <f t="shared" si="2"/>
        <v>226</v>
      </c>
      <c r="B43" s="34" t="s">
        <v>142</v>
      </c>
      <c r="C43" s="35">
        <f>'[11]вольтм цифр пост'!$C$21</f>
        <v>1717.4982676039674</v>
      </c>
      <c r="D43" s="47">
        <f t="shared" si="0"/>
        <v>343.49965352079352</v>
      </c>
      <c r="E43" s="50">
        <f t="shared" si="1"/>
        <v>2060.997921124761</v>
      </c>
      <c r="F43" s="66">
        <f t="shared" si="3"/>
        <v>10274</v>
      </c>
      <c r="G43" s="37" t="s">
        <v>61</v>
      </c>
      <c r="H43" s="34" t="s">
        <v>13</v>
      </c>
      <c r="I43" s="38">
        <v>2429</v>
      </c>
      <c r="J43" s="34" t="s">
        <v>296</v>
      </c>
      <c r="K43" s="38">
        <v>9910090071</v>
      </c>
      <c r="L43" s="61" t="s">
        <v>216</v>
      </c>
    </row>
    <row r="44" spans="1:12" ht="63" x14ac:dyDescent="0.25">
      <c r="A44" s="44">
        <f t="shared" si="2"/>
        <v>227</v>
      </c>
      <c r="B44" s="34" t="s">
        <v>143</v>
      </c>
      <c r="C44" s="35">
        <f>'[11]вольтмет В7-16 -35'!$C$21</f>
        <v>2634.1650813067731</v>
      </c>
      <c r="D44" s="47">
        <f t="shared" si="0"/>
        <v>526.8330162613546</v>
      </c>
      <c r="E44" s="50">
        <f t="shared" si="1"/>
        <v>3160.9980975681278</v>
      </c>
      <c r="F44" s="66">
        <f t="shared" si="3"/>
        <v>10275</v>
      </c>
      <c r="G44" s="37" t="s">
        <v>61</v>
      </c>
      <c r="H44" s="34" t="s">
        <v>13</v>
      </c>
      <c r="I44" s="38">
        <v>2429</v>
      </c>
      <c r="J44" s="34" t="s">
        <v>296</v>
      </c>
      <c r="K44" s="38">
        <v>9910090072</v>
      </c>
      <c r="L44" s="61" t="s">
        <v>216</v>
      </c>
    </row>
    <row r="45" spans="1:12" ht="63" x14ac:dyDescent="0.25">
      <c r="A45" s="44">
        <f t="shared" si="2"/>
        <v>228</v>
      </c>
      <c r="B45" s="34" t="s">
        <v>144</v>
      </c>
      <c r="C45" s="35">
        <f>'[11]вольтматр Щ4300 '!$C$21</f>
        <v>3065.0018787854124</v>
      </c>
      <c r="D45" s="47">
        <f t="shared" si="0"/>
        <v>613.00037575708245</v>
      </c>
      <c r="E45" s="50">
        <f t="shared" si="1"/>
        <v>3678.0022545424949</v>
      </c>
      <c r="F45" s="66">
        <f t="shared" si="3"/>
        <v>10276</v>
      </c>
      <c r="G45" s="37" t="s">
        <v>61</v>
      </c>
      <c r="H45" s="34" t="s">
        <v>13</v>
      </c>
      <c r="I45" s="38">
        <v>2429</v>
      </c>
      <c r="J45" s="34" t="s">
        <v>296</v>
      </c>
      <c r="K45" s="38">
        <v>9910090073</v>
      </c>
      <c r="L45" s="61" t="s">
        <v>216</v>
      </c>
    </row>
    <row r="46" spans="1:12" ht="63" x14ac:dyDescent="0.25">
      <c r="A46" s="44">
        <f t="shared" si="2"/>
        <v>229</v>
      </c>
      <c r="B46" s="34" t="s">
        <v>145</v>
      </c>
      <c r="C46" s="35">
        <f>'[11]вольтметр Р386'!$C$21</f>
        <v>2566.6703405195958</v>
      </c>
      <c r="D46" s="47">
        <f t="shared" si="0"/>
        <v>513.33406810391921</v>
      </c>
      <c r="E46" s="50">
        <f t="shared" si="1"/>
        <v>3080.0044086235148</v>
      </c>
      <c r="F46" s="66">
        <f t="shared" si="3"/>
        <v>10277</v>
      </c>
      <c r="G46" s="37" t="s">
        <v>61</v>
      </c>
      <c r="H46" s="34" t="s">
        <v>13</v>
      </c>
      <c r="I46" s="38">
        <v>2429</v>
      </c>
      <c r="J46" s="34" t="s">
        <v>296</v>
      </c>
      <c r="K46" s="38">
        <v>9910090074</v>
      </c>
      <c r="L46" s="61" t="s">
        <v>216</v>
      </c>
    </row>
    <row r="47" spans="1:12" ht="63" x14ac:dyDescent="0.25">
      <c r="A47" s="44">
        <f t="shared" si="2"/>
        <v>230</v>
      </c>
      <c r="B47" s="34" t="s">
        <v>146</v>
      </c>
      <c r="C47" s="35">
        <f>'[11]измеритель заземл'!$C$21</f>
        <v>615.8359102527254</v>
      </c>
      <c r="D47" s="47">
        <f t="shared" si="0"/>
        <v>123.16718205054508</v>
      </c>
      <c r="E47" s="50">
        <f t="shared" si="1"/>
        <v>739.00309230327048</v>
      </c>
      <c r="F47" s="66">
        <f t="shared" si="3"/>
        <v>10278</v>
      </c>
      <c r="G47" s="37" t="s">
        <v>61</v>
      </c>
      <c r="H47" s="34" t="s">
        <v>13</v>
      </c>
      <c r="I47" s="38">
        <v>2429</v>
      </c>
      <c r="J47" s="34" t="s">
        <v>296</v>
      </c>
      <c r="K47" s="38">
        <v>9910090075</v>
      </c>
      <c r="L47" s="61" t="s">
        <v>216</v>
      </c>
    </row>
    <row r="48" spans="1:12" ht="63" x14ac:dyDescent="0.25">
      <c r="A48" s="44">
        <f t="shared" si="2"/>
        <v>231</v>
      </c>
      <c r="B48" s="34" t="s">
        <v>147</v>
      </c>
      <c r="C48" s="35">
        <f>'[11]заземл фаза-ноль'!$C$21</f>
        <v>544.99737823787325</v>
      </c>
      <c r="D48" s="47">
        <f t="shared" si="0"/>
        <v>108.99947564757466</v>
      </c>
      <c r="E48" s="50">
        <f t="shared" si="1"/>
        <v>653.99685388544788</v>
      </c>
      <c r="F48" s="66">
        <f t="shared" si="3"/>
        <v>10279</v>
      </c>
      <c r="G48" s="37" t="s">
        <v>61</v>
      </c>
      <c r="H48" s="34" t="s">
        <v>13</v>
      </c>
      <c r="I48" s="38">
        <v>2429</v>
      </c>
      <c r="J48" s="34" t="s">
        <v>296</v>
      </c>
      <c r="K48" s="38">
        <v>9910090076</v>
      </c>
      <c r="L48" s="61" t="s">
        <v>216</v>
      </c>
    </row>
    <row r="49" spans="1:12" ht="63" x14ac:dyDescent="0.25">
      <c r="A49" s="44">
        <f t="shared" si="2"/>
        <v>232</v>
      </c>
      <c r="B49" s="34" t="s">
        <v>148</v>
      </c>
      <c r="C49" s="35">
        <f>'[11]перходн сопротивл '!$C$21</f>
        <v>1045.001684172943</v>
      </c>
      <c r="D49" s="47">
        <f t="shared" si="0"/>
        <v>209.00033683458861</v>
      </c>
      <c r="E49" s="50">
        <f t="shared" si="1"/>
        <v>1254.0020210075315</v>
      </c>
      <c r="F49" s="66">
        <f t="shared" si="3"/>
        <v>10280</v>
      </c>
      <c r="G49" s="37" t="s">
        <v>61</v>
      </c>
      <c r="H49" s="34" t="s">
        <v>13</v>
      </c>
      <c r="I49" s="38">
        <v>2429</v>
      </c>
      <c r="J49" s="34" t="s">
        <v>296</v>
      </c>
      <c r="K49" s="38">
        <v>9910090077</v>
      </c>
      <c r="L49" s="61" t="s">
        <v>216</v>
      </c>
    </row>
    <row r="50" spans="1:12" ht="63" x14ac:dyDescent="0.25">
      <c r="A50" s="44">
        <f t="shared" si="2"/>
        <v>233</v>
      </c>
      <c r="B50" s="34" t="s">
        <v>149</v>
      </c>
      <c r="C50" s="35">
        <f>'[11]киловольметр до 1 кВ'!$C$21</f>
        <v>799.9976695243746</v>
      </c>
      <c r="D50" s="47">
        <f t="shared" si="0"/>
        <v>159.99953390487494</v>
      </c>
      <c r="E50" s="50">
        <f t="shared" si="1"/>
        <v>959.99720342924957</v>
      </c>
      <c r="F50" s="66">
        <f t="shared" si="3"/>
        <v>10281</v>
      </c>
      <c r="G50" s="37" t="s">
        <v>61</v>
      </c>
      <c r="H50" s="34" t="s">
        <v>13</v>
      </c>
      <c r="I50" s="38">
        <v>2429</v>
      </c>
      <c r="J50" s="34" t="s">
        <v>296</v>
      </c>
      <c r="K50" s="38">
        <v>9910090078</v>
      </c>
      <c r="L50" s="61" t="s">
        <v>216</v>
      </c>
    </row>
    <row r="51" spans="1:12" ht="63" x14ac:dyDescent="0.25">
      <c r="A51" s="44">
        <f t="shared" si="2"/>
        <v>234</v>
      </c>
      <c r="B51" s="34" t="s">
        <v>150</v>
      </c>
      <c r="C51" s="35">
        <f>'[11]клещи для измер мощн'!$C$21</f>
        <v>674.16628948546202</v>
      </c>
      <c r="D51" s="47">
        <f t="shared" si="0"/>
        <v>134.83325789709241</v>
      </c>
      <c r="E51" s="50">
        <f t="shared" si="1"/>
        <v>808.9995473825544</v>
      </c>
      <c r="F51" s="66">
        <f t="shared" si="3"/>
        <v>10282</v>
      </c>
      <c r="G51" s="37" t="s">
        <v>61</v>
      </c>
      <c r="H51" s="34" t="s">
        <v>13</v>
      </c>
      <c r="I51" s="38">
        <v>2429</v>
      </c>
      <c r="J51" s="34" t="s">
        <v>296</v>
      </c>
      <c r="K51" s="38">
        <v>9910090079</v>
      </c>
      <c r="L51" s="61" t="s">
        <v>216</v>
      </c>
    </row>
    <row r="52" spans="1:12" ht="63" x14ac:dyDescent="0.25">
      <c r="A52" s="44">
        <f t="shared" si="2"/>
        <v>235</v>
      </c>
      <c r="B52" s="34" t="s">
        <v>151</v>
      </c>
      <c r="C52" s="35">
        <f>'[11]клещи цифр'!$C$21</f>
        <v>1230.0035855180308</v>
      </c>
      <c r="D52" s="47">
        <f t="shared" si="0"/>
        <v>246.00071710360618</v>
      </c>
      <c r="E52" s="50">
        <f t="shared" si="1"/>
        <v>1476.004302621637</v>
      </c>
      <c r="F52" s="66">
        <f t="shared" si="3"/>
        <v>10283</v>
      </c>
      <c r="G52" s="37" t="s">
        <v>61</v>
      </c>
      <c r="H52" s="34" t="s">
        <v>13</v>
      </c>
      <c r="I52" s="38">
        <v>2429</v>
      </c>
      <c r="J52" s="34" t="s">
        <v>296</v>
      </c>
      <c r="K52" s="38">
        <v>9910090080</v>
      </c>
      <c r="L52" s="61" t="s">
        <v>216</v>
      </c>
    </row>
    <row r="53" spans="1:12" ht="63" x14ac:dyDescent="0.25">
      <c r="A53" s="44">
        <f t="shared" si="2"/>
        <v>236</v>
      </c>
      <c r="B53" s="34" t="s">
        <v>368</v>
      </c>
      <c r="C53" s="35">
        <f>'[11]магаз сопрот Р327'!$C$21</f>
        <v>1962.5039132387058</v>
      </c>
      <c r="D53" s="47">
        <f t="shared" si="0"/>
        <v>392.50078264774118</v>
      </c>
      <c r="E53" s="50">
        <f t="shared" si="1"/>
        <v>2355.0046958864468</v>
      </c>
      <c r="F53" s="66">
        <f t="shared" si="3"/>
        <v>10284</v>
      </c>
      <c r="G53" s="37" t="s">
        <v>61</v>
      </c>
      <c r="H53" s="34" t="s">
        <v>13</v>
      </c>
      <c r="I53" s="38">
        <v>2429</v>
      </c>
      <c r="J53" s="34" t="s">
        <v>296</v>
      </c>
      <c r="K53" s="38">
        <v>9910090081</v>
      </c>
      <c r="L53" s="61" t="s">
        <v>216</v>
      </c>
    </row>
    <row r="54" spans="1:12" ht="63" x14ac:dyDescent="0.25">
      <c r="A54" s="44">
        <f t="shared" si="2"/>
        <v>237</v>
      </c>
      <c r="B54" s="34" t="s">
        <v>152</v>
      </c>
      <c r="C54" s="35">
        <f>'[11]магаз сопрот Р4075-76'!$C$21</f>
        <v>1045.001684172943</v>
      </c>
      <c r="D54" s="47">
        <f t="shared" si="0"/>
        <v>209.00033683458861</v>
      </c>
      <c r="E54" s="50">
        <f t="shared" si="1"/>
        <v>1254.0020210075315</v>
      </c>
      <c r="F54" s="66">
        <f t="shared" si="3"/>
        <v>10285</v>
      </c>
      <c r="G54" s="37" t="s">
        <v>61</v>
      </c>
      <c r="H54" s="34" t="s">
        <v>13</v>
      </c>
      <c r="I54" s="38">
        <v>2429</v>
      </c>
      <c r="J54" s="34" t="s">
        <v>296</v>
      </c>
      <c r="K54" s="38">
        <v>9910090082</v>
      </c>
      <c r="L54" s="61" t="s">
        <v>216</v>
      </c>
    </row>
    <row r="55" spans="1:12" ht="63" x14ac:dyDescent="0.25">
      <c r="A55" s="44">
        <f t="shared" si="2"/>
        <v>238</v>
      </c>
      <c r="B55" s="34" t="s">
        <v>369</v>
      </c>
      <c r="C55" s="35">
        <f>'[11]мост перем тока'!$C$21</f>
        <v>3063.3343787854124</v>
      </c>
      <c r="D55" s="47">
        <f t="shared" si="0"/>
        <v>612.66687575708249</v>
      </c>
      <c r="E55" s="50">
        <f t="shared" si="1"/>
        <v>3676.0012545424947</v>
      </c>
      <c r="F55" s="66">
        <f t="shared" si="3"/>
        <v>10286</v>
      </c>
      <c r="G55" s="37" t="s">
        <v>61</v>
      </c>
      <c r="H55" s="34" t="s">
        <v>13</v>
      </c>
      <c r="I55" s="38">
        <v>2429</v>
      </c>
      <c r="J55" s="34" t="s">
        <v>296</v>
      </c>
      <c r="K55" s="38">
        <v>9910090083</v>
      </c>
      <c r="L55" s="61" t="s">
        <v>216</v>
      </c>
    </row>
    <row r="56" spans="1:12" ht="63" x14ac:dyDescent="0.25">
      <c r="A56" s="44">
        <f t="shared" si="2"/>
        <v>239</v>
      </c>
      <c r="B56" s="34" t="s">
        <v>153</v>
      </c>
      <c r="C56" s="35">
        <f>'[11]омметр Ф415'!$C$21</f>
        <v>974.16714826718737</v>
      </c>
      <c r="D56" s="47">
        <f t="shared" si="0"/>
        <v>194.83342965343749</v>
      </c>
      <c r="E56" s="50">
        <f t="shared" si="1"/>
        <v>1169.0005779206249</v>
      </c>
      <c r="F56" s="66">
        <f t="shared" si="3"/>
        <v>10287</v>
      </c>
      <c r="G56" s="37" t="s">
        <v>61</v>
      </c>
      <c r="H56" s="34" t="s">
        <v>13</v>
      </c>
      <c r="I56" s="38">
        <v>2429</v>
      </c>
      <c r="J56" s="34" t="s">
        <v>296</v>
      </c>
      <c r="K56" s="38">
        <v>9910090084</v>
      </c>
      <c r="L56" s="61" t="s">
        <v>216</v>
      </c>
    </row>
    <row r="57" spans="1:12" ht="63" x14ac:dyDescent="0.25">
      <c r="A57" s="44">
        <f t="shared" si="2"/>
        <v>240</v>
      </c>
      <c r="B57" s="34" t="s">
        <v>154</v>
      </c>
      <c r="C57" s="35">
        <f>'[11]прибор универс'!$C$21</f>
        <v>2634.1702813067732</v>
      </c>
      <c r="D57" s="47">
        <f>C57*0.2</f>
        <v>526.8340562613547</v>
      </c>
      <c r="E57" s="50">
        <f>C57+D57</f>
        <v>3161.004337568128</v>
      </c>
      <c r="F57" s="66">
        <f t="shared" si="3"/>
        <v>10288</v>
      </c>
      <c r="G57" s="37" t="s">
        <v>61</v>
      </c>
      <c r="H57" s="34" t="s">
        <v>13</v>
      </c>
      <c r="I57" s="38">
        <v>2429</v>
      </c>
      <c r="J57" s="34" t="s">
        <v>296</v>
      </c>
      <c r="K57" s="38">
        <v>9910090085</v>
      </c>
      <c r="L57" s="61" t="s">
        <v>216</v>
      </c>
    </row>
    <row r="58" spans="1:12" ht="63" x14ac:dyDescent="0.25">
      <c r="A58" s="44">
        <f t="shared" si="2"/>
        <v>241</v>
      </c>
      <c r="B58" s="34" t="s">
        <v>155</v>
      </c>
      <c r="C58" s="35">
        <f>[11]тестер!$C$21</f>
        <v>974.16541918500718</v>
      </c>
      <c r="D58" s="47">
        <f t="shared" si="0"/>
        <v>194.83308383700145</v>
      </c>
      <c r="E58" s="50">
        <f t="shared" si="1"/>
        <v>1168.9985030220087</v>
      </c>
      <c r="F58" s="66">
        <f t="shared" si="3"/>
        <v>10289</v>
      </c>
      <c r="G58" s="37" t="s">
        <v>61</v>
      </c>
      <c r="H58" s="34" t="s">
        <v>13</v>
      </c>
      <c r="I58" s="38">
        <v>2429</v>
      </c>
      <c r="J58" s="34" t="s">
        <v>296</v>
      </c>
      <c r="K58" s="38">
        <v>9910090086</v>
      </c>
      <c r="L58" s="61" t="s">
        <v>216</v>
      </c>
    </row>
    <row r="59" spans="1:12" ht="63" x14ac:dyDescent="0.25">
      <c r="A59" s="44">
        <f t="shared" si="2"/>
        <v>242</v>
      </c>
      <c r="B59" s="34" t="s">
        <v>156</v>
      </c>
      <c r="C59" s="35">
        <f>'[11]ИРК-ПРО'!$C$21</f>
        <v>2635.0022813067735</v>
      </c>
      <c r="D59" s="47">
        <f t="shared" si="0"/>
        <v>527.00045626135477</v>
      </c>
      <c r="E59" s="50">
        <f t="shared" si="1"/>
        <v>3162.0027375681284</v>
      </c>
      <c r="F59" s="66">
        <f t="shared" si="3"/>
        <v>10290</v>
      </c>
      <c r="G59" s="37" t="s">
        <v>61</v>
      </c>
      <c r="H59" s="34" t="s">
        <v>13</v>
      </c>
      <c r="I59" s="38">
        <v>2429</v>
      </c>
      <c r="J59" s="34" t="s">
        <v>296</v>
      </c>
      <c r="K59" s="38">
        <v>9910090087</v>
      </c>
      <c r="L59" s="61" t="s">
        <v>216</v>
      </c>
    </row>
    <row r="60" spans="1:12" ht="63" x14ac:dyDescent="0.25">
      <c r="A60" s="44">
        <f t="shared" si="2"/>
        <v>243</v>
      </c>
      <c r="B60" s="34" t="s">
        <v>157</v>
      </c>
      <c r="C60" s="35">
        <f>'[11]фазометр кт 05'!$C$21</f>
        <v>1775.0009531858341</v>
      </c>
      <c r="D60" s="47">
        <f t="shared" si="0"/>
        <v>355.00019063716684</v>
      </c>
      <c r="E60" s="50">
        <f t="shared" si="1"/>
        <v>2130.0011438230008</v>
      </c>
      <c r="F60" s="66">
        <f t="shared" si="3"/>
        <v>10291</v>
      </c>
      <c r="G60" s="37" t="s">
        <v>61</v>
      </c>
      <c r="H60" s="34" t="s">
        <v>13</v>
      </c>
      <c r="I60" s="38">
        <v>2429</v>
      </c>
      <c r="J60" s="34" t="s">
        <v>296</v>
      </c>
      <c r="K60" s="38">
        <v>9910090088</v>
      </c>
      <c r="L60" s="61" t="s">
        <v>216</v>
      </c>
    </row>
    <row r="61" spans="1:12" ht="63" x14ac:dyDescent="0.25">
      <c r="A61" s="44">
        <f t="shared" si="2"/>
        <v>244</v>
      </c>
      <c r="B61" s="34" t="s">
        <v>158</v>
      </c>
      <c r="C61" s="35">
        <f>'[11]вольтметр В7-16 26'!$C$21</f>
        <v>2145.8345766001557</v>
      </c>
      <c r="D61" s="47">
        <f t="shared" si="0"/>
        <v>429.16691532003119</v>
      </c>
      <c r="E61" s="50">
        <f t="shared" si="1"/>
        <v>2575.0014919201867</v>
      </c>
      <c r="F61" s="66">
        <f t="shared" si="3"/>
        <v>10292</v>
      </c>
      <c r="G61" s="37" t="s">
        <v>61</v>
      </c>
      <c r="H61" s="34" t="s">
        <v>13</v>
      </c>
      <c r="I61" s="38">
        <v>2429</v>
      </c>
      <c r="J61" s="34" t="s">
        <v>296</v>
      </c>
      <c r="K61" s="38">
        <v>9910090089</v>
      </c>
      <c r="L61" s="61" t="s">
        <v>216</v>
      </c>
    </row>
    <row r="62" spans="1:12" ht="63" x14ac:dyDescent="0.25">
      <c r="A62" s="44">
        <f t="shared" si="2"/>
        <v>245</v>
      </c>
      <c r="B62" s="34" t="s">
        <v>159</v>
      </c>
      <c r="C62" s="35">
        <f>'[11]генератор Г3-33'!$C$21</f>
        <v>1589.9990644824829</v>
      </c>
      <c r="D62" s="47">
        <f t="shared" si="0"/>
        <v>317.99981289649662</v>
      </c>
      <c r="E62" s="50">
        <f t="shared" si="1"/>
        <v>1907.9988773789796</v>
      </c>
      <c r="F62" s="66">
        <f t="shared" si="3"/>
        <v>10293</v>
      </c>
      <c r="G62" s="37" t="s">
        <v>61</v>
      </c>
      <c r="H62" s="34" t="s">
        <v>13</v>
      </c>
      <c r="I62" s="38">
        <v>2429</v>
      </c>
      <c r="J62" s="34" t="s">
        <v>296</v>
      </c>
      <c r="K62" s="38">
        <v>9910090090</v>
      </c>
      <c r="L62" s="61" t="s">
        <v>216</v>
      </c>
    </row>
    <row r="63" spans="1:12" ht="63" x14ac:dyDescent="0.25">
      <c r="A63" s="44">
        <f t="shared" si="2"/>
        <v>246</v>
      </c>
      <c r="B63" s="34" t="s">
        <v>160</v>
      </c>
      <c r="C63" s="35">
        <f>'[11]генератор Г3-112'!$C$21</f>
        <v>2321.6697890508276</v>
      </c>
      <c r="D63" s="47">
        <f t="shared" si="0"/>
        <v>464.33395781016554</v>
      </c>
      <c r="E63" s="50">
        <f t="shared" si="1"/>
        <v>2786.003746860993</v>
      </c>
      <c r="F63" s="66">
        <f t="shared" si="3"/>
        <v>10294</v>
      </c>
      <c r="G63" s="37" t="s">
        <v>61</v>
      </c>
      <c r="H63" s="34" t="s">
        <v>13</v>
      </c>
      <c r="I63" s="38">
        <v>2429</v>
      </c>
      <c r="J63" s="34" t="s">
        <v>296</v>
      </c>
      <c r="K63" s="38">
        <v>9910090091</v>
      </c>
      <c r="L63" s="61" t="s">
        <v>216</v>
      </c>
    </row>
    <row r="64" spans="1:12" ht="63" x14ac:dyDescent="0.25">
      <c r="A64" s="44">
        <f t="shared" si="2"/>
        <v>247</v>
      </c>
      <c r="B64" s="34" t="s">
        <v>161</v>
      </c>
      <c r="C64" s="35">
        <f>'[11]осциллогр НЧ'!$C$21</f>
        <v>2078.3349784258749</v>
      </c>
      <c r="D64" s="47">
        <f t="shared" si="0"/>
        <v>415.66699568517498</v>
      </c>
      <c r="E64" s="50">
        <f t="shared" si="1"/>
        <v>2494.00197411105</v>
      </c>
      <c r="F64" s="66">
        <f t="shared" si="3"/>
        <v>10295</v>
      </c>
      <c r="G64" s="37" t="s">
        <v>61</v>
      </c>
      <c r="H64" s="34" t="s">
        <v>13</v>
      </c>
      <c r="I64" s="38">
        <v>2429</v>
      </c>
      <c r="J64" s="34" t="s">
        <v>296</v>
      </c>
      <c r="K64" s="38">
        <v>9910090092</v>
      </c>
      <c r="L64" s="61" t="s">
        <v>216</v>
      </c>
    </row>
    <row r="65" spans="1:12" ht="63" x14ac:dyDescent="0.25">
      <c r="A65" s="44">
        <f t="shared" si="2"/>
        <v>248</v>
      </c>
      <c r="B65" s="34" t="s">
        <v>162</v>
      </c>
      <c r="C65" s="35">
        <f>'[11]секундом мех'!$C$21</f>
        <v>300.83290172301895</v>
      </c>
      <c r="D65" s="47">
        <f t="shared" si="0"/>
        <v>60.166580344603794</v>
      </c>
      <c r="E65" s="50">
        <f t="shared" si="1"/>
        <v>360.99948206762275</v>
      </c>
      <c r="F65" s="66">
        <f t="shared" si="3"/>
        <v>10296</v>
      </c>
      <c r="G65" s="37" t="s">
        <v>61</v>
      </c>
      <c r="H65" s="34" t="s">
        <v>13</v>
      </c>
      <c r="I65" s="38">
        <v>2429</v>
      </c>
      <c r="J65" s="34" t="s">
        <v>296</v>
      </c>
      <c r="K65" s="38">
        <v>9910090093</v>
      </c>
      <c r="L65" s="61" t="s">
        <v>216</v>
      </c>
    </row>
    <row r="66" spans="1:12" ht="63" x14ac:dyDescent="0.25">
      <c r="A66" s="44">
        <f t="shared" si="2"/>
        <v>249</v>
      </c>
      <c r="B66" s="34" t="s">
        <v>163</v>
      </c>
      <c r="C66" s="35">
        <f>'[11]секундомер электр'!$C$21</f>
        <v>372.50220077298161</v>
      </c>
      <c r="D66" s="47">
        <f t="shared" si="0"/>
        <v>74.500440154596319</v>
      </c>
      <c r="E66" s="50">
        <f t="shared" si="1"/>
        <v>447.00264092757794</v>
      </c>
      <c r="F66" s="66">
        <f t="shared" si="3"/>
        <v>10297</v>
      </c>
      <c r="G66" s="37" t="s">
        <v>61</v>
      </c>
      <c r="H66" s="34" t="s">
        <v>13</v>
      </c>
      <c r="I66" s="38">
        <v>2429</v>
      </c>
      <c r="J66" s="34" t="s">
        <v>296</v>
      </c>
      <c r="K66" s="38">
        <v>9910090094</v>
      </c>
      <c r="L66" s="61" t="s">
        <v>216</v>
      </c>
    </row>
    <row r="67" spans="1:12" ht="63" x14ac:dyDescent="0.25">
      <c r="A67" s="44">
        <f t="shared" si="2"/>
        <v>250</v>
      </c>
      <c r="B67" s="34" t="s">
        <v>164</v>
      </c>
      <c r="C67" s="35">
        <f>'[11]указатель уровня'!$C$21</f>
        <v>4711.6653191144942</v>
      </c>
      <c r="D67" s="47">
        <f t="shared" si="0"/>
        <v>942.33306382289891</v>
      </c>
      <c r="E67" s="50">
        <f t="shared" si="1"/>
        <v>5653.9983829373932</v>
      </c>
      <c r="F67" s="66">
        <f t="shared" si="3"/>
        <v>10298</v>
      </c>
      <c r="G67" s="37" t="s">
        <v>61</v>
      </c>
      <c r="H67" s="34" t="s">
        <v>13</v>
      </c>
      <c r="I67" s="38">
        <v>2429</v>
      </c>
      <c r="J67" s="34" t="s">
        <v>296</v>
      </c>
      <c r="K67" s="38">
        <v>9910090095</v>
      </c>
      <c r="L67" s="61" t="s">
        <v>216</v>
      </c>
    </row>
    <row r="68" spans="1:12" ht="63" x14ac:dyDescent="0.25">
      <c r="A68" s="44">
        <f t="shared" si="2"/>
        <v>251</v>
      </c>
      <c r="B68" s="34" t="s">
        <v>165</v>
      </c>
      <c r="C68" s="35">
        <f>'[11]частотомер счетн'!$C$21</f>
        <v>1532.4973426945271</v>
      </c>
      <c r="D68" s="47">
        <f t="shared" si="0"/>
        <v>306.49946853890543</v>
      </c>
      <c r="E68" s="50">
        <f t="shared" si="1"/>
        <v>1838.9968112334325</v>
      </c>
      <c r="F68" s="66">
        <f t="shared" si="3"/>
        <v>10299</v>
      </c>
      <c r="G68" s="37" t="s">
        <v>61</v>
      </c>
      <c r="H68" s="34" t="s">
        <v>13</v>
      </c>
      <c r="I68" s="38">
        <v>2429</v>
      </c>
      <c r="J68" s="34" t="s">
        <v>296</v>
      </c>
      <c r="K68" s="38">
        <v>9910090096</v>
      </c>
      <c r="L68" s="61" t="s">
        <v>216</v>
      </c>
    </row>
  </sheetData>
  <mergeCells count="8">
    <mergeCell ref="G10:H10"/>
    <mergeCell ref="I10:J10"/>
    <mergeCell ref="A11:L11"/>
    <mergeCell ref="I2:K2"/>
    <mergeCell ref="I3:K3"/>
    <mergeCell ref="I4:K4"/>
    <mergeCell ref="A7:L7"/>
    <mergeCell ref="A8:L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zoomScale="70" zoomScaleNormal="70" workbookViewId="0">
      <selection activeCell="I1" sqref="I1:K4"/>
    </sheetView>
  </sheetViews>
  <sheetFormatPr defaultRowHeight="15" x14ac:dyDescent="0.25"/>
  <cols>
    <col min="1" max="1" width="6" style="71" customWidth="1"/>
    <col min="2" max="2" width="65.85546875" style="71" customWidth="1"/>
    <col min="3" max="3" width="12.28515625" style="71" customWidth="1"/>
    <col min="4" max="4" width="13.140625" style="71" customWidth="1"/>
    <col min="5" max="5" width="12.85546875" style="71" customWidth="1"/>
    <col min="6" max="6" width="10.28515625" style="71" customWidth="1"/>
    <col min="7" max="7" width="8" style="71" customWidth="1"/>
    <col min="8" max="8" width="23.7109375" style="71" customWidth="1"/>
    <col min="9" max="9" width="9.28515625" style="71" customWidth="1"/>
    <col min="10" max="10" width="19.42578125" style="71" customWidth="1"/>
    <col min="11" max="11" width="21.5703125" style="71" customWidth="1"/>
    <col min="12" max="12" width="0" style="71" hidden="1" customWidth="1"/>
    <col min="13" max="16384" width="9.140625" style="71"/>
  </cols>
  <sheetData>
    <row r="1" spans="1:12" ht="18.75" x14ac:dyDescent="0.3">
      <c r="A1" s="10"/>
      <c r="B1" s="11"/>
      <c r="C1" s="12"/>
      <c r="D1" s="12"/>
      <c r="E1" s="12"/>
      <c r="F1" s="1"/>
      <c r="G1" s="13"/>
      <c r="H1" s="14"/>
      <c r="I1" s="81" t="s">
        <v>401</v>
      </c>
      <c r="J1" s="81"/>
      <c r="K1" s="81"/>
      <c r="L1" s="70"/>
    </row>
    <row r="2" spans="1:12" ht="18.75" x14ac:dyDescent="0.3">
      <c r="A2" s="10"/>
      <c r="B2" s="11"/>
      <c r="C2" s="12"/>
      <c r="D2" s="12"/>
      <c r="E2" s="12"/>
      <c r="F2" s="1"/>
      <c r="G2" s="13"/>
      <c r="H2" s="14"/>
      <c r="I2" s="85" t="s">
        <v>402</v>
      </c>
      <c r="J2" s="85"/>
      <c r="K2" s="85"/>
      <c r="L2" s="70"/>
    </row>
    <row r="3" spans="1:12" ht="18.75" x14ac:dyDescent="0.3">
      <c r="A3" s="10"/>
      <c r="B3" s="11"/>
      <c r="C3" s="12"/>
      <c r="D3" s="12"/>
      <c r="E3" s="12"/>
      <c r="F3" s="1"/>
      <c r="G3" s="13"/>
      <c r="H3" s="14"/>
      <c r="I3" s="86" t="s">
        <v>0</v>
      </c>
      <c r="J3" s="86"/>
      <c r="K3" s="86"/>
      <c r="L3" s="70"/>
    </row>
    <row r="4" spans="1:12" ht="18.75" x14ac:dyDescent="0.3">
      <c r="A4" s="10"/>
      <c r="B4" s="11"/>
      <c r="C4" s="12"/>
      <c r="D4" s="12"/>
      <c r="E4" s="12"/>
      <c r="F4" s="1"/>
      <c r="G4" s="13"/>
      <c r="H4" s="14"/>
      <c r="I4" s="86" t="s">
        <v>403</v>
      </c>
      <c r="J4" s="86"/>
      <c r="K4" s="86"/>
      <c r="L4" s="70"/>
    </row>
    <row r="5" spans="1:12" ht="18.75" x14ac:dyDescent="0.3">
      <c r="A5" s="10"/>
      <c r="B5" s="11"/>
      <c r="C5" s="12"/>
      <c r="D5" s="12"/>
      <c r="E5" s="16"/>
      <c r="F5" s="1"/>
      <c r="G5" s="13"/>
      <c r="H5" s="13"/>
      <c r="I5" s="13"/>
      <c r="J5" s="13"/>
      <c r="K5" s="15"/>
      <c r="L5" s="70"/>
    </row>
    <row r="6" spans="1:12" ht="18.75" x14ac:dyDescent="0.3">
      <c r="A6" s="10"/>
      <c r="B6" s="11"/>
      <c r="C6" s="12"/>
      <c r="D6" s="12"/>
      <c r="E6" s="16"/>
      <c r="F6" s="1"/>
      <c r="G6" s="13"/>
      <c r="H6" s="13"/>
      <c r="I6" s="13"/>
      <c r="J6" s="13"/>
      <c r="K6" s="15"/>
      <c r="L6" s="70"/>
    </row>
    <row r="7" spans="1:12" ht="18.75" x14ac:dyDescent="0.25">
      <c r="A7" s="89" t="s">
        <v>63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ht="18.75" x14ac:dyDescent="0.25">
      <c r="A8" s="90" t="s">
        <v>377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ht="18.75" x14ac:dyDescent="0.3">
      <c r="A9" s="17"/>
      <c r="B9" s="18"/>
      <c r="C9" s="16"/>
      <c r="D9" s="16"/>
      <c r="E9" s="16"/>
      <c r="F9" s="3"/>
      <c r="G9" s="19"/>
      <c r="H9" s="19"/>
      <c r="I9" s="19"/>
      <c r="J9" s="19"/>
      <c r="K9" s="20"/>
      <c r="L9" s="21"/>
    </row>
    <row r="10" spans="1:12" ht="63" x14ac:dyDescent="0.25">
      <c r="A10" s="42" t="s">
        <v>1</v>
      </c>
      <c r="B10" s="42" t="s">
        <v>2</v>
      </c>
      <c r="C10" s="72" t="s">
        <v>3</v>
      </c>
      <c r="D10" s="72" t="s">
        <v>4</v>
      </c>
      <c r="E10" s="73" t="s">
        <v>5</v>
      </c>
      <c r="F10" s="74" t="s">
        <v>6</v>
      </c>
      <c r="G10" s="87" t="s">
        <v>7</v>
      </c>
      <c r="H10" s="87"/>
      <c r="I10" s="87" t="s">
        <v>8</v>
      </c>
      <c r="J10" s="87"/>
      <c r="K10" s="74" t="s">
        <v>9</v>
      </c>
      <c r="L10" s="70"/>
    </row>
    <row r="11" spans="1:12" ht="15.75" x14ac:dyDescent="0.25">
      <c r="A11" s="94" t="s">
        <v>316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6"/>
    </row>
    <row r="12" spans="1:12" ht="63" x14ac:dyDescent="0.25">
      <c r="A12" s="44">
        <f>Калибровка!A68+1</f>
        <v>252</v>
      </c>
      <c r="B12" s="34" t="s">
        <v>166</v>
      </c>
      <c r="C12" s="35">
        <f>'[12]Сип 4-2(16)'!$E34</f>
        <v>4418.3300556647337</v>
      </c>
      <c r="D12" s="47">
        <f t="shared" ref="D12:D24" si="0">C12*0.2</f>
        <v>883.66601113294678</v>
      </c>
      <c r="E12" s="35">
        <f>C12+D12</f>
        <v>5301.9960667976802</v>
      </c>
      <c r="F12" s="66" t="s">
        <v>327</v>
      </c>
      <c r="G12" s="37" t="s">
        <v>12</v>
      </c>
      <c r="H12" s="34" t="s">
        <v>13</v>
      </c>
      <c r="I12" s="38">
        <v>2441</v>
      </c>
      <c r="J12" s="34" t="s">
        <v>294</v>
      </c>
      <c r="K12" s="68">
        <v>9910120511</v>
      </c>
      <c r="L12" s="61" t="s">
        <v>214</v>
      </c>
    </row>
    <row r="13" spans="1:12" ht="63" x14ac:dyDescent="0.25">
      <c r="A13" s="44">
        <f>A12+1</f>
        <v>253</v>
      </c>
      <c r="B13" s="34" t="s">
        <v>167</v>
      </c>
      <c r="C13" s="35">
        <f>'[12]Сип 4-4(16)'!$E$34</f>
        <v>5649.16705836046</v>
      </c>
      <c r="D13" s="47">
        <f t="shared" si="0"/>
        <v>1129.8334116720921</v>
      </c>
      <c r="E13" s="35">
        <f t="shared" ref="E13:E22" si="1">C13+D13</f>
        <v>6779.0004700325517</v>
      </c>
      <c r="F13" s="66">
        <f>F12+1</f>
        <v>10301</v>
      </c>
      <c r="G13" s="37" t="s">
        <v>12</v>
      </c>
      <c r="H13" s="34" t="s">
        <v>13</v>
      </c>
      <c r="I13" s="38">
        <v>2441</v>
      </c>
      <c r="J13" s="34" t="s">
        <v>294</v>
      </c>
      <c r="K13" s="68">
        <v>9910120512</v>
      </c>
      <c r="L13" s="61" t="s">
        <v>214</v>
      </c>
    </row>
    <row r="14" spans="1:12" ht="63" x14ac:dyDescent="0.25">
      <c r="A14" s="44">
        <f t="shared" ref="A14:A24" si="2">A13+1</f>
        <v>254</v>
      </c>
      <c r="B14" s="34" t="s">
        <v>168</v>
      </c>
      <c r="C14" s="35">
        <f>'[12]одноф. '!$E$32</f>
        <v>913.33111840634604</v>
      </c>
      <c r="D14" s="47">
        <f t="shared" si="0"/>
        <v>182.66622368126923</v>
      </c>
      <c r="E14" s="35">
        <f t="shared" si="1"/>
        <v>1095.9973420876154</v>
      </c>
      <c r="F14" s="66">
        <f t="shared" ref="F14:F24" si="3">F13+1</f>
        <v>10302</v>
      </c>
      <c r="G14" s="37" t="s">
        <v>12</v>
      </c>
      <c r="H14" s="34" t="s">
        <v>13</v>
      </c>
      <c r="I14" s="38">
        <v>2441</v>
      </c>
      <c r="J14" s="34" t="s">
        <v>294</v>
      </c>
      <c r="K14" s="68">
        <v>9910120513</v>
      </c>
      <c r="L14" s="61" t="s">
        <v>214</v>
      </c>
    </row>
    <row r="15" spans="1:12" ht="63" x14ac:dyDescent="0.25">
      <c r="A15" s="44">
        <f t="shared" si="2"/>
        <v>255</v>
      </c>
      <c r="B15" s="34" t="s">
        <v>169</v>
      </c>
      <c r="C15" s="35">
        <f>'[12]одноф. в шкафу ПВХ'!$E$33</f>
        <v>1756.669650266055</v>
      </c>
      <c r="D15" s="47">
        <f t="shared" si="0"/>
        <v>351.33393005321102</v>
      </c>
      <c r="E15" s="35">
        <f t="shared" si="1"/>
        <v>2108.0035803192659</v>
      </c>
      <c r="F15" s="66">
        <f t="shared" si="3"/>
        <v>10303</v>
      </c>
      <c r="G15" s="37" t="s">
        <v>12</v>
      </c>
      <c r="H15" s="34" t="s">
        <v>13</v>
      </c>
      <c r="I15" s="38">
        <v>2441</v>
      </c>
      <c r="J15" s="34" t="s">
        <v>294</v>
      </c>
      <c r="K15" s="68">
        <v>9910120514</v>
      </c>
      <c r="L15" s="61" t="s">
        <v>214</v>
      </c>
    </row>
    <row r="16" spans="1:12" ht="63" x14ac:dyDescent="0.25">
      <c r="A16" s="44">
        <f t="shared" si="2"/>
        <v>256</v>
      </c>
      <c r="B16" s="34" t="s">
        <v>170</v>
      </c>
      <c r="C16" s="35">
        <f>'[12]одноф. в металл шкафу '!$E$33</f>
        <v>3409.9958989414722</v>
      </c>
      <c r="D16" s="47">
        <f t="shared" si="0"/>
        <v>681.99917978829444</v>
      </c>
      <c r="E16" s="35">
        <f t="shared" si="1"/>
        <v>4091.9950787297666</v>
      </c>
      <c r="F16" s="66">
        <f t="shared" si="3"/>
        <v>10304</v>
      </c>
      <c r="G16" s="37" t="s">
        <v>12</v>
      </c>
      <c r="H16" s="34" t="s">
        <v>13</v>
      </c>
      <c r="I16" s="38">
        <v>2441</v>
      </c>
      <c r="J16" s="34" t="s">
        <v>294</v>
      </c>
      <c r="K16" s="68">
        <v>9910120515</v>
      </c>
      <c r="L16" s="61" t="s">
        <v>214</v>
      </c>
    </row>
    <row r="17" spans="1:12" ht="63" x14ac:dyDescent="0.25">
      <c r="A17" s="44">
        <f t="shared" si="2"/>
        <v>257</v>
      </c>
      <c r="B17" s="34" t="s">
        <v>171</v>
      </c>
      <c r="C17" s="35">
        <f>'[12]3-хфаз'!$E$32</f>
        <v>1329.1703215340469</v>
      </c>
      <c r="D17" s="47">
        <f t="shared" si="0"/>
        <v>265.83406430680941</v>
      </c>
      <c r="E17" s="35">
        <f t="shared" si="1"/>
        <v>1595.0043858408562</v>
      </c>
      <c r="F17" s="66">
        <f t="shared" si="3"/>
        <v>10305</v>
      </c>
      <c r="G17" s="37" t="s">
        <v>12</v>
      </c>
      <c r="H17" s="34" t="s">
        <v>13</v>
      </c>
      <c r="I17" s="38">
        <v>2441</v>
      </c>
      <c r="J17" s="34" t="s">
        <v>294</v>
      </c>
      <c r="K17" s="68">
        <v>9910120516</v>
      </c>
      <c r="L17" s="61" t="s">
        <v>214</v>
      </c>
    </row>
    <row r="18" spans="1:12" ht="63" x14ac:dyDescent="0.25">
      <c r="A18" s="44">
        <f t="shared" si="2"/>
        <v>258</v>
      </c>
      <c r="B18" s="34" t="s">
        <v>172</v>
      </c>
      <c r="C18" s="35">
        <f>'[12]3-х фаз, в шкафу ПВХ '!$E$33</f>
        <v>2037.497342931036</v>
      </c>
      <c r="D18" s="47">
        <f t="shared" si="0"/>
        <v>407.49946858620723</v>
      </c>
      <c r="E18" s="35">
        <f t="shared" si="1"/>
        <v>2444.9968115172433</v>
      </c>
      <c r="F18" s="66">
        <f t="shared" si="3"/>
        <v>10306</v>
      </c>
      <c r="G18" s="37" t="s">
        <v>12</v>
      </c>
      <c r="H18" s="34" t="s">
        <v>13</v>
      </c>
      <c r="I18" s="38">
        <v>2441</v>
      </c>
      <c r="J18" s="34" t="s">
        <v>294</v>
      </c>
      <c r="K18" s="68">
        <v>9910120517</v>
      </c>
      <c r="L18" s="61" t="s">
        <v>214</v>
      </c>
    </row>
    <row r="19" spans="1:12" ht="63" x14ac:dyDescent="0.25">
      <c r="A19" s="44">
        <f t="shared" si="2"/>
        <v>259</v>
      </c>
      <c r="B19" s="34" t="s">
        <v>173</v>
      </c>
      <c r="C19" s="35">
        <f>'[12]3-х фаз, в металл шкафу '!$E$33</f>
        <v>3659.9995890923205</v>
      </c>
      <c r="D19" s="47">
        <f t="shared" si="0"/>
        <v>731.99991781846416</v>
      </c>
      <c r="E19" s="35">
        <f t="shared" si="1"/>
        <v>4391.9995069107845</v>
      </c>
      <c r="F19" s="66">
        <f t="shared" si="3"/>
        <v>10307</v>
      </c>
      <c r="G19" s="37" t="s">
        <v>12</v>
      </c>
      <c r="H19" s="34" t="s">
        <v>13</v>
      </c>
      <c r="I19" s="38">
        <v>2441</v>
      </c>
      <c r="J19" s="34" t="s">
        <v>294</v>
      </c>
      <c r="K19" s="68">
        <v>9910120518</v>
      </c>
      <c r="L19" s="61" t="s">
        <v>214</v>
      </c>
    </row>
    <row r="20" spans="1:12" ht="94.5" x14ac:dyDescent="0.25">
      <c r="A20" s="44">
        <f t="shared" si="2"/>
        <v>260</v>
      </c>
      <c r="B20" s="34" t="s">
        <v>174</v>
      </c>
      <c r="C20" s="35">
        <f>'[12]3-хфаз трансф'!$E$32</f>
        <v>3448.3328925118794</v>
      </c>
      <c r="D20" s="47">
        <f t="shared" si="0"/>
        <v>689.66657850237596</v>
      </c>
      <c r="E20" s="35">
        <f t="shared" si="1"/>
        <v>4137.9994710142555</v>
      </c>
      <c r="F20" s="66">
        <f t="shared" si="3"/>
        <v>10308</v>
      </c>
      <c r="G20" s="37" t="s">
        <v>12</v>
      </c>
      <c r="H20" s="34" t="s">
        <v>13</v>
      </c>
      <c r="I20" s="38">
        <v>2441</v>
      </c>
      <c r="J20" s="34" t="s">
        <v>294</v>
      </c>
      <c r="K20" s="68">
        <v>9910120519</v>
      </c>
      <c r="L20" s="61" t="s">
        <v>214</v>
      </c>
    </row>
    <row r="21" spans="1:12" ht="78.75" x14ac:dyDescent="0.25">
      <c r="A21" s="44">
        <f t="shared" si="2"/>
        <v>261</v>
      </c>
      <c r="B21" s="34" t="s">
        <v>175</v>
      </c>
      <c r="C21" s="35">
        <f>'[12]3-х фаз трансф в выносн шкафу'!$E$33</f>
        <v>6325.8304138005033</v>
      </c>
      <c r="D21" s="47">
        <f t="shared" si="0"/>
        <v>1265.1660827601008</v>
      </c>
      <c r="E21" s="35">
        <f t="shared" si="1"/>
        <v>7590.9964965606041</v>
      </c>
      <c r="F21" s="66">
        <f t="shared" si="3"/>
        <v>10309</v>
      </c>
      <c r="G21" s="37" t="s">
        <v>12</v>
      </c>
      <c r="H21" s="34" t="s">
        <v>13</v>
      </c>
      <c r="I21" s="38">
        <v>2441</v>
      </c>
      <c r="J21" s="34" t="s">
        <v>294</v>
      </c>
      <c r="K21" s="68">
        <v>9910120520</v>
      </c>
      <c r="L21" s="61" t="s">
        <v>214</v>
      </c>
    </row>
    <row r="22" spans="1:12" ht="63" x14ac:dyDescent="0.25">
      <c r="A22" s="44">
        <f t="shared" si="2"/>
        <v>262</v>
      </c>
      <c r="B22" s="34" t="s">
        <v>176</v>
      </c>
      <c r="C22" s="35">
        <f>'[12]заменамонтаж '!$E$32</f>
        <v>465.83035606378166</v>
      </c>
      <c r="D22" s="47">
        <f t="shared" si="0"/>
        <v>93.166071212756336</v>
      </c>
      <c r="E22" s="35">
        <f t="shared" si="1"/>
        <v>558.99642727653804</v>
      </c>
      <c r="F22" s="66">
        <f t="shared" si="3"/>
        <v>10310</v>
      </c>
      <c r="G22" s="37">
        <v>11133</v>
      </c>
      <c r="H22" s="34" t="s">
        <v>13</v>
      </c>
      <c r="I22" s="38">
        <v>2441</v>
      </c>
      <c r="J22" s="34" t="s">
        <v>294</v>
      </c>
      <c r="K22" s="68">
        <v>9910120445</v>
      </c>
      <c r="L22" s="61" t="s">
        <v>214</v>
      </c>
    </row>
    <row r="23" spans="1:12" ht="63" x14ac:dyDescent="0.25">
      <c r="A23" s="44">
        <f t="shared" si="2"/>
        <v>263</v>
      </c>
      <c r="B23" s="34" t="s">
        <v>177</v>
      </c>
      <c r="C23" s="35">
        <f>[12]Лист1!$C$13</f>
        <v>2389.1677696503352</v>
      </c>
      <c r="D23" s="47">
        <f t="shared" si="0"/>
        <v>477.83355393006707</v>
      </c>
      <c r="E23" s="35">
        <f>D23+C23</f>
        <v>2867.0013235804022</v>
      </c>
      <c r="F23" s="66">
        <f t="shared" si="3"/>
        <v>10311</v>
      </c>
      <c r="G23" s="37" t="s">
        <v>12</v>
      </c>
      <c r="H23" s="34" t="s">
        <v>13</v>
      </c>
      <c r="I23" s="38">
        <v>2441</v>
      </c>
      <c r="J23" s="34" t="s">
        <v>294</v>
      </c>
      <c r="K23" s="38">
        <v>9910120099</v>
      </c>
      <c r="L23" s="61" t="s">
        <v>214</v>
      </c>
    </row>
    <row r="24" spans="1:12" ht="63" x14ac:dyDescent="0.25">
      <c r="A24" s="44">
        <f t="shared" si="2"/>
        <v>264</v>
      </c>
      <c r="B24" s="34" t="s">
        <v>178</v>
      </c>
      <c r="C24" s="35">
        <f>[12]Лист1!$C$14</f>
        <v>3542.4997423490859</v>
      </c>
      <c r="D24" s="47">
        <f t="shared" si="0"/>
        <v>708.49994846981724</v>
      </c>
      <c r="E24" s="35">
        <f>D24+C24</f>
        <v>4250.9996908189032</v>
      </c>
      <c r="F24" s="66">
        <f t="shared" si="3"/>
        <v>10312</v>
      </c>
      <c r="G24" s="37" t="s">
        <v>12</v>
      </c>
      <c r="H24" s="34" t="s">
        <v>13</v>
      </c>
      <c r="I24" s="38">
        <v>2441</v>
      </c>
      <c r="J24" s="34" t="s">
        <v>294</v>
      </c>
      <c r="K24" s="38">
        <v>9910120410</v>
      </c>
      <c r="L24" s="61" t="s">
        <v>214</v>
      </c>
    </row>
    <row r="25" spans="1:12" ht="15.75" x14ac:dyDescent="0.25">
      <c r="A25" s="94" t="s">
        <v>320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6"/>
    </row>
    <row r="26" spans="1:12" ht="63" x14ac:dyDescent="0.25">
      <c r="A26" s="44">
        <f>A24+1</f>
        <v>265</v>
      </c>
      <c r="B26" s="34" t="s">
        <v>179</v>
      </c>
      <c r="C26" s="35">
        <f>'[13]Сип 4-2(16)'!$E$34</f>
        <v>5145.0025637785066</v>
      </c>
      <c r="D26" s="47">
        <f t="shared" ref="D26:D45" si="4">C26*0.2</f>
        <v>1029.0005127557013</v>
      </c>
      <c r="E26" s="35">
        <f>C26+D26</f>
        <v>6174.003076534208</v>
      </c>
      <c r="F26" s="66">
        <f>F24+1</f>
        <v>10313</v>
      </c>
      <c r="G26" s="37" t="s">
        <v>12</v>
      </c>
      <c r="H26" s="34" t="s">
        <v>13</v>
      </c>
      <c r="I26" s="38">
        <v>2441</v>
      </c>
      <c r="J26" s="34" t="s">
        <v>294</v>
      </c>
      <c r="K26" s="62">
        <v>9910120521</v>
      </c>
      <c r="L26" s="61" t="s">
        <v>214</v>
      </c>
    </row>
    <row r="27" spans="1:12" ht="63" x14ac:dyDescent="0.25">
      <c r="A27" s="44">
        <f>A26+1</f>
        <v>266</v>
      </c>
      <c r="B27" s="34" t="s">
        <v>180</v>
      </c>
      <c r="C27" s="35">
        <f>'[13]Сип 4-4(16)'!$E$34</f>
        <v>6937.5002485745517</v>
      </c>
      <c r="D27" s="47">
        <f t="shared" si="4"/>
        <v>1387.5000497149103</v>
      </c>
      <c r="E27" s="35">
        <f t="shared" ref="E27:E45" si="5">C27+D27</f>
        <v>8325.0002982894621</v>
      </c>
      <c r="F27" s="66">
        <f>F26+1</f>
        <v>10314</v>
      </c>
      <c r="G27" s="38" t="s">
        <v>12</v>
      </c>
      <c r="H27" s="34" t="s">
        <v>13</v>
      </c>
      <c r="I27" s="38">
        <v>2441</v>
      </c>
      <c r="J27" s="34" t="s">
        <v>294</v>
      </c>
      <c r="K27" s="62">
        <v>9910120522</v>
      </c>
      <c r="L27" s="61" t="s">
        <v>214</v>
      </c>
    </row>
    <row r="28" spans="1:12" ht="63" x14ac:dyDescent="0.25">
      <c r="A28" s="44">
        <f t="shared" ref="A28:A45" si="6">A27+1</f>
        <v>267</v>
      </c>
      <c r="B28" s="34" t="s">
        <v>181</v>
      </c>
      <c r="C28" s="35">
        <f>'[14] перечень '!$C$2</f>
        <v>5426.6702850656393</v>
      </c>
      <c r="D28" s="47">
        <f t="shared" si="4"/>
        <v>1085.3340570131279</v>
      </c>
      <c r="E28" s="35">
        <f t="shared" si="5"/>
        <v>6512.004342078767</v>
      </c>
      <c r="F28" s="66">
        <f t="shared" ref="F28:F45" si="7">F27+1</f>
        <v>10315</v>
      </c>
      <c r="G28" s="37" t="s">
        <v>12</v>
      </c>
      <c r="H28" s="34" t="s">
        <v>13</v>
      </c>
      <c r="I28" s="38">
        <v>2441</v>
      </c>
      <c r="J28" s="34" t="s">
        <v>294</v>
      </c>
      <c r="K28" s="62">
        <v>9910120435</v>
      </c>
      <c r="L28" s="61" t="s">
        <v>214</v>
      </c>
    </row>
    <row r="29" spans="1:12" ht="63" x14ac:dyDescent="0.25">
      <c r="A29" s="44">
        <f t="shared" si="6"/>
        <v>268</v>
      </c>
      <c r="B29" s="34" t="s">
        <v>182</v>
      </c>
      <c r="C29" s="35">
        <f>'[14] перечень '!$C$3</f>
        <v>5570.8312858799563</v>
      </c>
      <c r="D29" s="47">
        <f t="shared" si="4"/>
        <v>1114.1662571759914</v>
      </c>
      <c r="E29" s="35">
        <f t="shared" si="5"/>
        <v>6684.997543055948</v>
      </c>
      <c r="F29" s="66">
        <f t="shared" si="7"/>
        <v>10316</v>
      </c>
      <c r="G29" s="38" t="s">
        <v>12</v>
      </c>
      <c r="H29" s="34" t="s">
        <v>13</v>
      </c>
      <c r="I29" s="38">
        <v>2441</v>
      </c>
      <c r="J29" s="34" t="s">
        <v>294</v>
      </c>
      <c r="K29" s="62">
        <v>9910120435</v>
      </c>
      <c r="L29" s="61" t="s">
        <v>214</v>
      </c>
    </row>
    <row r="30" spans="1:12" ht="63" x14ac:dyDescent="0.25">
      <c r="A30" s="44">
        <f t="shared" si="6"/>
        <v>269</v>
      </c>
      <c r="B30" s="34" t="s">
        <v>183</v>
      </c>
      <c r="C30" s="35">
        <f>'[14] перечень '!$C$4</f>
        <v>5715.0032019485088</v>
      </c>
      <c r="D30" s="47">
        <f t="shared" si="4"/>
        <v>1143.0006403897019</v>
      </c>
      <c r="E30" s="35">
        <f t="shared" si="5"/>
        <v>6858.0038423382102</v>
      </c>
      <c r="F30" s="66">
        <f t="shared" si="7"/>
        <v>10317</v>
      </c>
      <c r="G30" s="37" t="s">
        <v>12</v>
      </c>
      <c r="H30" s="34" t="s">
        <v>13</v>
      </c>
      <c r="I30" s="38">
        <v>2441</v>
      </c>
      <c r="J30" s="34" t="s">
        <v>294</v>
      </c>
      <c r="K30" s="62">
        <v>9910120435</v>
      </c>
      <c r="L30" s="61" t="s">
        <v>214</v>
      </c>
    </row>
    <row r="31" spans="1:12" ht="63" x14ac:dyDescent="0.25">
      <c r="A31" s="44">
        <f t="shared" si="6"/>
        <v>270</v>
      </c>
      <c r="B31" s="34" t="s">
        <v>184</v>
      </c>
      <c r="C31" s="35">
        <f>'[14] перечень '!$C$5</f>
        <v>5862.5025756441783</v>
      </c>
      <c r="D31" s="47">
        <f t="shared" si="4"/>
        <v>1172.5005151288358</v>
      </c>
      <c r="E31" s="35">
        <f t="shared" si="5"/>
        <v>7035.0030907730143</v>
      </c>
      <c r="F31" s="66">
        <f t="shared" si="7"/>
        <v>10318</v>
      </c>
      <c r="G31" s="38" t="s">
        <v>12</v>
      </c>
      <c r="H31" s="34" t="s">
        <v>13</v>
      </c>
      <c r="I31" s="38">
        <v>2441</v>
      </c>
      <c r="J31" s="34" t="s">
        <v>294</v>
      </c>
      <c r="K31" s="62">
        <v>9910120435</v>
      </c>
      <c r="L31" s="61" t="s">
        <v>214</v>
      </c>
    </row>
    <row r="32" spans="1:12" ht="63" x14ac:dyDescent="0.25">
      <c r="A32" s="44">
        <f t="shared" si="6"/>
        <v>271</v>
      </c>
      <c r="B32" s="34" t="s">
        <v>185</v>
      </c>
      <c r="C32" s="35">
        <f>'[14] перечень '!$C$6</f>
        <v>6004.9967668730051</v>
      </c>
      <c r="D32" s="47">
        <f t="shared" si="4"/>
        <v>1200.999353374601</v>
      </c>
      <c r="E32" s="35">
        <f t="shared" si="5"/>
        <v>7205.9961202476061</v>
      </c>
      <c r="F32" s="66">
        <f t="shared" si="7"/>
        <v>10319</v>
      </c>
      <c r="G32" s="37" t="s">
        <v>12</v>
      </c>
      <c r="H32" s="34" t="s">
        <v>13</v>
      </c>
      <c r="I32" s="38">
        <v>2441</v>
      </c>
      <c r="J32" s="34" t="s">
        <v>294</v>
      </c>
      <c r="K32" s="62">
        <v>9910120435</v>
      </c>
      <c r="L32" s="61" t="s">
        <v>214</v>
      </c>
    </row>
    <row r="33" spans="1:12" ht="63" x14ac:dyDescent="0.25">
      <c r="A33" s="44">
        <f t="shared" si="6"/>
        <v>272</v>
      </c>
      <c r="B33" s="34" t="s">
        <v>186</v>
      </c>
      <c r="C33" s="35">
        <f>'[14] перечень '!$C$7</f>
        <v>7378.3341933042184</v>
      </c>
      <c r="D33" s="47">
        <f t="shared" si="4"/>
        <v>1475.6668386608437</v>
      </c>
      <c r="E33" s="35">
        <f t="shared" si="5"/>
        <v>8854.0010319650628</v>
      </c>
      <c r="F33" s="66">
        <f t="shared" si="7"/>
        <v>10320</v>
      </c>
      <c r="G33" s="38" t="s">
        <v>12</v>
      </c>
      <c r="H33" s="34" t="s">
        <v>13</v>
      </c>
      <c r="I33" s="38">
        <v>2441</v>
      </c>
      <c r="J33" s="34" t="s">
        <v>294</v>
      </c>
      <c r="K33" s="62">
        <v>9910120436</v>
      </c>
      <c r="L33" s="61" t="s">
        <v>214</v>
      </c>
    </row>
    <row r="34" spans="1:12" ht="63" x14ac:dyDescent="0.25">
      <c r="A34" s="44">
        <f t="shared" si="6"/>
        <v>273</v>
      </c>
      <c r="B34" s="34" t="s">
        <v>187</v>
      </c>
      <c r="C34" s="35">
        <f>'[14] перечень '!$C$8</f>
        <v>7637.5006923168967</v>
      </c>
      <c r="D34" s="47">
        <f t="shared" si="4"/>
        <v>1527.5001384633795</v>
      </c>
      <c r="E34" s="35">
        <f t="shared" si="5"/>
        <v>9165.0008307802764</v>
      </c>
      <c r="F34" s="66">
        <f t="shared" si="7"/>
        <v>10321</v>
      </c>
      <c r="G34" s="37" t="s">
        <v>12</v>
      </c>
      <c r="H34" s="34" t="s">
        <v>13</v>
      </c>
      <c r="I34" s="38">
        <v>2441</v>
      </c>
      <c r="J34" s="34" t="s">
        <v>294</v>
      </c>
      <c r="K34" s="62">
        <v>9910120436</v>
      </c>
      <c r="L34" s="61" t="s">
        <v>214</v>
      </c>
    </row>
    <row r="35" spans="1:12" ht="63" x14ac:dyDescent="0.25">
      <c r="A35" s="44">
        <f t="shared" si="6"/>
        <v>274</v>
      </c>
      <c r="B35" s="34" t="s">
        <v>188</v>
      </c>
      <c r="C35" s="35">
        <f>'[14] перечень '!$C$9</f>
        <v>7887.4991294160964</v>
      </c>
      <c r="D35" s="47">
        <f t="shared" si="4"/>
        <v>1577.4998258832193</v>
      </c>
      <c r="E35" s="35">
        <f t="shared" si="5"/>
        <v>9464.9989552993156</v>
      </c>
      <c r="F35" s="66">
        <f t="shared" si="7"/>
        <v>10322</v>
      </c>
      <c r="G35" s="38" t="s">
        <v>12</v>
      </c>
      <c r="H35" s="34" t="s">
        <v>13</v>
      </c>
      <c r="I35" s="38">
        <v>2441</v>
      </c>
      <c r="J35" s="34" t="s">
        <v>294</v>
      </c>
      <c r="K35" s="62">
        <v>9910120436</v>
      </c>
      <c r="L35" s="61" t="s">
        <v>214</v>
      </c>
    </row>
    <row r="36" spans="1:12" ht="63" x14ac:dyDescent="0.25">
      <c r="A36" s="44">
        <f t="shared" si="6"/>
        <v>275</v>
      </c>
      <c r="B36" s="34" t="s">
        <v>189</v>
      </c>
      <c r="C36" s="35">
        <f>'[14] перечень '!$C$10</f>
        <v>8150.8307669635587</v>
      </c>
      <c r="D36" s="47">
        <f t="shared" si="4"/>
        <v>1630.1661533927117</v>
      </c>
      <c r="E36" s="35">
        <f t="shared" si="5"/>
        <v>9780.9969203562705</v>
      </c>
      <c r="F36" s="66">
        <f t="shared" si="7"/>
        <v>10323</v>
      </c>
      <c r="G36" s="37" t="s">
        <v>12</v>
      </c>
      <c r="H36" s="34" t="s">
        <v>13</v>
      </c>
      <c r="I36" s="38">
        <v>2441</v>
      </c>
      <c r="J36" s="34" t="s">
        <v>294</v>
      </c>
      <c r="K36" s="62">
        <v>9910120436</v>
      </c>
      <c r="L36" s="61" t="s">
        <v>214</v>
      </c>
    </row>
    <row r="37" spans="1:12" ht="63" x14ac:dyDescent="0.25">
      <c r="A37" s="44">
        <f t="shared" si="6"/>
        <v>276</v>
      </c>
      <c r="B37" s="34" t="s">
        <v>190</v>
      </c>
      <c r="C37" s="35">
        <f>'[14] перечень '!$C$11</f>
        <v>8407.4973197652616</v>
      </c>
      <c r="D37" s="47">
        <f t="shared" si="4"/>
        <v>1681.4994639530523</v>
      </c>
      <c r="E37" s="35">
        <f t="shared" si="5"/>
        <v>10088.996783718314</v>
      </c>
      <c r="F37" s="66">
        <f t="shared" si="7"/>
        <v>10324</v>
      </c>
      <c r="G37" s="38" t="s">
        <v>12</v>
      </c>
      <c r="H37" s="34" t="s">
        <v>13</v>
      </c>
      <c r="I37" s="38">
        <v>2441</v>
      </c>
      <c r="J37" s="34" t="s">
        <v>294</v>
      </c>
      <c r="K37" s="62">
        <v>9910120436</v>
      </c>
      <c r="L37" s="61" t="s">
        <v>214</v>
      </c>
    </row>
    <row r="38" spans="1:12" ht="63" x14ac:dyDescent="0.25">
      <c r="A38" s="44">
        <f t="shared" si="6"/>
        <v>277</v>
      </c>
      <c r="B38" s="34" t="s">
        <v>191</v>
      </c>
      <c r="C38" s="35">
        <f>[13]одноф.!$E$33</f>
        <v>1497.5037939718636</v>
      </c>
      <c r="D38" s="47">
        <f t="shared" si="4"/>
        <v>299.50075879437276</v>
      </c>
      <c r="E38" s="35">
        <f t="shared" si="5"/>
        <v>1797.0045527662364</v>
      </c>
      <c r="F38" s="66">
        <f t="shared" si="7"/>
        <v>10325</v>
      </c>
      <c r="G38" s="37" t="s">
        <v>12</v>
      </c>
      <c r="H38" s="34" t="s">
        <v>13</v>
      </c>
      <c r="I38" s="38">
        <v>2441</v>
      </c>
      <c r="J38" s="34" t="s">
        <v>294</v>
      </c>
      <c r="K38" s="62">
        <v>9910120523</v>
      </c>
      <c r="L38" s="61" t="s">
        <v>214</v>
      </c>
    </row>
    <row r="39" spans="1:12" ht="63" x14ac:dyDescent="0.25">
      <c r="A39" s="44">
        <f t="shared" si="6"/>
        <v>278</v>
      </c>
      <c r="B39" s="34" t="s">
        <v>192</v>
      </c>
      <c r="C39" s="35">
        <f>'[13]одноф. в шкафу ПВХ'!$E$34</f>
        <v>2826.6653405790066</v>
      </c>
      <c r="D39" s="47">
        <f t="shared" si="4"/>
        <v>565.33306811580132</v>
      </c>
      <c r="E39" s="35">
        <f t="shared" si="5"/>
        <v>3391.9984086948079</v>
      </c>
      <c r="F39" s="66">
        <f t="shared" si="7"/>
        <v>10326</v>
      </c>
      <c r="G39" s="38" t="s">
        <v>12</v>
      </c>
      <c r="H39" s="34" t="s">
        <v>13</v>
      </c>
      <c r="I39" s="38">
        <v>2441</v>
      </c>
      <c r="J39" s="34" t="s">
        <v>294</v>
      </c>
      <c r="K39" s="62">
        <v>9910120524</v>
      </c>
      <c r="L39" s="61" t="s">
        <v>214</v>
      </c>
    </row>
    <row r="40" spans="1:12" ht="63" x14ac:dyDescent="0.25">
      <c r="A40" s="44">
        <f t="shared" si="6"/>
        <v>279</v>
      </c>
      <c r="B40" s="34" t="s">
        <v>193</v>
      </c>
      <c r="C40" s="35">
        <f>'[13]одноф. в металл шкафу '!$E$34</f>
        <v>5224.9985792184643</v>
      </c>
      <c r="D40" s="47">
        <f t="shared" si="4"/>
        <v>1044.9997158436929</v>
      </c>
      <c r="E40" s="35">
        <f t="shared" si="5"/>
        <v>6269.998295062157</v>
      </c>
      <c r="F40" s="66">
        <f t="shared" si="7"/>
        <v>10327</v>
      </c>
      <c r="G40" s="37" t="s">
        <v>12</v>
      </c>
      <c r="H40" s="34" t="s">
        <v>13</v>
      </c>
      <c r="I40" s="38">
        <v>2441</v>
      </c>
      <c r="J40" s="34" t="s">
        <v>294</v>
      </c>
      <c r="K40" s="62">
        <v>9910120525</v>
      </c>
      <c r="L40" s="61" t="s">
        <v>214</v>
      </c>
    </row>
    <row r="41" spans="1:12" ht="63" x14ac:dyDescent="0.25">
      <c r="A41" s="44">
        <f t="shared" si="6"/>
        <v>280</v>
      </c>
      <c r="B41" s="34" t="s">
        <v>194</v>
      </c>
      <c r="C41" s="35">
        <f>'[13]3-хфаз'!$E$33</f>
        <v>3604.9972480578108</v>
      </c>
      <c r="D41" s="47">
        <f t="shared" si="4"/>
        <v>720.99944961156223</v>
      </c>
      <c r="E41" s="35">
        <f t="shared" si="5"/>
        <v>4325.9966976693731</v>
      </c>
      <c r="F41" s="66">
        <f t="shared" si="7"/>
        <v>10328</v>
      </c>
      <c r="G41" s="38" t="s">
        <v>12</v>
      </c>
      <c r="H41" s="34" t="s">
        <v>13</v>
      </c>
      <c r="I41" s="38">
        <v>2441</v>
      </c>
      <c r="J41" s="34" t="s">
        <v>294</v>
      </c>
      <c r="K41" s="62">
        <v>9910120526</v>
      </c>
      <c r="L41" s="61" t="s">
        <v>214</v>
      </c>
    </row>
    <row r="42" spans="1:12" ht="63" x14ac:dyDescent="0.25">
      <c r="A42" s="44">
        <f t="shared" si="6"/>
        <v>281</v>
      </c>
      <c r="B42" s="34" t="s">
        <v>195</v>
      </c>
      <c r="C42" s="35">
        <f>'[13]3-х фаз, в шкафу ПВХ '!$E$34</f>
        <v>5980.8320615362554</v>
      </c>
      <c r="D42" s="47">
        <f t="shared" si="4"/>
        <v>1196.1664123072512</v>
      </c>
      <c r="E42" s="35">
        <f t="shared" si="5"/>
        <v>7176.9984738435069</v>
      </c>
      <c r="F42" s="66">
        <f t="shared" si="7"/>
        <v>10329</v>
      </c>
      <c r="G42" s="37" t="s">
        <v>12</v>
      </c>
      <c r="H42" s="34" t="s">
        <v>13</v>
      </c>
      <c r="I42" s="38">
        <v>2441</v>
      </c>
      <c r="J42" s="34" t="s">
        <v>294</v>
      </c>
      <c r="K42" s="62">
        <v>9910120527</v>
      </c>
      <c r="L42" s="61" t="s">
        <v>214</v>
      </c>
    </row>
    <row r="43" spans="1:12" ht="63" x14ac:dyDescent="0.25">
      <c r="A43" s="44">
        <f t="shared" si="6"/>
        <v>282</v>
      </c>
      <c r="B43" s="34" t="s">
        <v>196</v>
      </c>
      <c r="C43" s="35">
        <f>'[13]3-х фаз, в металл шкафу '!$E$34</f>
        <v>9266.6653085775215</v>
      </c>
      <c r="D43" s="47">
        <f t="shared" si="4"/>
        <v>1853.3330617155043</v>
      </c>
      <c r="E43" s="35">
        <f t="shared" si="5"/>
        <v>11119.998370293026</v>
      </c>
      <c r="F43" s="66">
        <f t="shared" si="7"/>
        <v>10330</v>
      </c>
      <c r="G43" s="38" t="s">
        <v>12</v>
      </c>
      <c r="H43" s="34" t="s">
        <v>13</v>
      </c>
      <c r="I43" s="38">
        <v>2441</v>
      </c>
      <c r="J43" s="34" t="s">
        <v>294</v>
      </c>
      <c r="K43" s="62">
        <v>9910120528</v>
      </c>
      <c r="L43" s="61" t="s">
        <v>214</v>
      </c>
    </row>
    <row r="44" spans="1:12" ht="78.75" x14ac:dyDescent="0.25">
      <c r="A44" s="44">
        <f t="shared" si="6"/>
        <v>283</v>
      </c>
      <c r="B44" s="34" t="s">
        <v>197</v>
      </c>
      <c r="C44" s="35">
        <f>'[13]3-хфаз трансф'!$E$33</f>
        <v>7190.003568703095</v>
      </c>
      <c r="D44" s="47">
        <f t="shared" si="4"/>
        <v>1438.0007137406192</v>
      </c>
      <c r="E44" s="35">
        <f t="shared" si="5"/>
        <v>8628.0042824437151</v>
      </c>
      <c r="F44" s="66">
        <f t="shared" si="7"/>
        <v>10331</v>
      </c>
      <c r="G44" s="37" t="s">
        <v>12</v>
      </c>
      <c r="H44" s="34" t="s">
        <v>13</v>
      </c>
      <c r="I44" s="38">
        <v>2441</v>
      </c>
      <c r="J44" s="34" t="s">
        <v>294</v>
      </c>
      <c r="K44" s="62">
        <v>9910120529</v>
      </c>
      <c r="L44" s="61" t="s">
        <v>214</v>
      </c>
    </row>
    <row r="45" spans="1:12" ht="63" x14ac:dyDescent="0.25">
      <c r="A45" s="44">
        <f t="shared" si="6"/>
        <v>284</v>
      </c>
      <c r="B45" s="34" t="s">
        <v>198</v>
      </c>
      <c r="C45" s="35">
        <f>'[13]3-х фаз трансф в выносн шкафу'!$E$34</f>
        <v>19623.334512212674</v>
      </c>
      <c r="D45" s="47">
        <f t="shared" si="4"/>
        <v>3924.666902442535</v>
      </c>
      <c r="E45" s="35">
        <f t="shared" si="5"/>
        <v>23548.001414655209</v>
      </c>
      <c r="F45" s="66">
        <f t="shared" si="7"/>
        <v>10332</v>
      </c>
      <c r="G45" s="38" t="s">
        <v>12</v>
      </c>
      <c r="H45" s="68" t="s">
        <v>13</v>
      </c>
      <c r="I45" s="38">
        <v>2441</v>
      </c>
      <c r="J45" s="34" t="s">
        <v>294</v>
      </c>
      <c r="K45" s="62">
        <v>9910120530</v>
      </c>
      <c r="L45" s="61" t="s">
        <v>214</v>
      </c>
    </row>
    <row r="46" spans="1:12" ht="15.75" x14ac:dyDescent="0.25">
      <c r="A46" s="94" t="s">
        <v>319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6"/>
    </row>
    <row r="47" spans="1:12" ht="63" x14ac:dyDescent="0.25">
      <c r="A47" s="44">
        <f>A45+1</f>
        <v>285</v>
      </c>
      <c r="B47" s="34" t="s">
        <v>199</v>
      </c>
      <c r="C47" s="35">
        <f>'[15]Сип 4-2(16)'!$E$33</f>
        <v>2444.165041376169</v>
      </c>
      <c r="D47" s="47">
        <f t="shared" ref="D47:D56" si="8">C47*0.2</f>
        <v>488.83300827523385</v>
      </c>
      <c r="E47" s="35">
        <f>C47+D47</f>
        <v>2932.9980496514027</v>
      </c>
      <c r="F47" s="66" t="s">
        <v>328</v>
      </c>
      <c r="G47" s="37" t="s">
        <v>12</v>
      </c>
      <c r="H47" s="34" t="s">
        <v>13</v>
      </c>
      <c r="I47" s="38">
        <v>2441</v>
      </c>
      <c r="J47" s="34" t="s">
        <v>294</v>
      </c>
      <c r="K47" s="68">
        <v>9910120531</v>
      </c>
      <c r="L47" s="61" t="s">
        <v>214</v>
      </c>
    </row>
    <row r="48" spans="1:12" ht="63" x14ac:dyDescent="0.25">
      <c r="A48" s="44">
        <f>A47+1</f>
        <v>286</v>
      </c>
      <c r="B48" s="34" t="s">
        <v>200</v>
      </c>
      <c r="C48" s="35">
        <f>'[15]Сип 4-4(16)'!$E$33</f>
        <v>2840.0000159347464</v>
      </c>
      <c r="D48" s="47">
        <f t="shared" si="8"/>
        <v>568.00000318694936</v>
      </c>
      <c r="E48" s="35">
        <f t="shared" ref="E48:E56" si="9">C48+D48</f>
        <v>3408.0000191216959</v>
      </c>
      <c r="F48" s="66" t="s">
        <v>329</v>
      </c>
      <c r="G48" s="37" t="s">
        <v>12</v>
      </c>
      <c r="H48" s="34" t="s">
        <v>13</v>
      </c>
      <c r="I48" s="38">
        <v>2441</v>
      </c>
      <c r="J48" s="34" t="s">
        <v>294</v>
      </c>
      <c r="K48" s="68">
        <v>9910120532</v>
      </c>
      <c r="L48" s="61" t="s">
        <v>214</v>
      </c>
    </row>
    <row r="49" spans="1:12" ht="63" x14ac:dyDescent="0.25">
      <c r="A49" s="44">
        <f t="shared" ref="A49:A56" si="10">A48+1</f>
        <v>287</v>
      </c>
      <c r="B49" s="34" t="s">
        <v>201</v>
      </c>
      <c r="C49" s="35">
        <f>'[15]одноф. '!$E$31</f>
        <v>601.66989139190355</v>
      </c>
      <c r="D49" s="47">
        <f t="shared" si="8"/>
        <v>120.33397827838071</v>
      </c>
      <c r="E49" s="35">
        <f t="shared" si="9"/>
        <v>722.0038696702843</v>
      </c>
      <c r="F49" s="66" t="s">
        <v>330</v>
      </c>
      <c r="G49" s="37" t="s">
        <v>12</v>
      </c>
      <c r="H49" s="34" t="s">
        <v>13</v>
      </c>
      <c r="I49" s="38">
        <v>2441</v>
      </c>
      <c r="J49" s="34" t="s">
        <v>294</v>
      </c>
      <c r="K49" s="68">
        <v>9910120533</v>
      </c>
      <c r="L49" s="61" t="s">
        <v>214</v>
      </c>
    </row>
    <row r="50" spans="1:12" ht="63" x14ac:dyDescent="0.25">
      <c r="A50" s="44">
        <f t="shared" si="10"/>
        <v>288</v>
      </c>
      <c r="B50" s="34" t="s">
        <v>202</v>
      </c>
      <c r="C50" s="35">
        <f>'[15]одноф. в шкафу ПВХ'!$E$32</f>
        <v>1421.6701183985447</v>
      </c>
      <c r="D50" s="47">
        <f t="shared" si="8"/>
        <v>284.33402367970893</v>
      </c>
      <c r="E50" s="35">
        <f t="shared" si="9"/>
        <v>1706.0041420782536</v>
      </c>
      <c r="F50" s="66" t="s">
        <v>331</v>
      </c>
      <c r="G50" s="37" t="s">
        <v>12</v>
      </c>
      <c r="H50" s="34" t="s">
        <v>13</v>
      </c>
      <c r="I50" s="38">
        <v>2441</v>
      </c>
      <c r="J50" s="34" t="s">
        <v>294</v>
      </c>
      <c r="K50" s="68">
        <v>9910120534</v>
      </c>
      <c r="L50" s="61" t="s">
        <v>214</v>
      </c>
    </row>
    <row r="51" spans="1:12" ht="63" x14ac:dyDescent="0.25">
      <c r="A51" s="44">
        <f t="shared" si="10"/>
        <v>289</v>
      </c>
      <c r="B51" s="34" t="s">
        <v>203</v>
      </c>
      <c r="C51" s="35">
        <f>'[15]одноф. в металл шкафу '!$E$32</f>
        <v>2123.3353776643962</v>
      </c>
      <c r="D51" s="47">
        <f t="shared" si="8"/>
        <v>424.66707553287927</v>
      </c>
      <c r="E51" s="35">
        <f t="shared" si="9"/>
        <v>2548.0024531972754</v>
      </c>
      <c r="F51" s="66" t="s">
        <v>332</v>
      </c>
      <c r="G51" s="37" t="s">
        <v>12</v>
      </c>
      <c r="H51" s="34" t="s">
        <v>13</v>
      </c>
      <c r="I51" s="38">
        <v>2441</v>
      </c>
      <c r="J51" s="34" t="s">
        <v>294</v>
      </c>
      <c r="K51" s="68">
        <v>9910120535</v>
      </c>
      <c r="L51" s="61" t="s">
        <v>214</v>
      </c>
    </row>
    <row r="52" spans="1:12" ht="63" x14ac:dyDescent="0.25">
      <c r="A52" s="44">
        <f t="shared" si="10"/>
        <v>290</v>
      </c>
      <c r="B52" s="34" t="s">
        <v>204</v>
      </c>
      <c r="C52" s="35">
        <f>'[15]3-хфаз'!$E$31</f>
        <v>842.49887403949901</v>
      </c>
      <c r="D52" s="47">
        <f t="shared" si="8"/>
        <v>168.49977480789983</v>
      </c>
      <c r="E52" s="35">
        <f t="shared" si="9"/>
        <v>1010.9986488473988</v>
      </c>
      <c r="F52" s="66" t="s">
        <v>333</v>
      </c>
      <c r="G52" s="37" t="s">
        <v>12</v>
      </c>
      <c r="H52" s="34" t="s">
        <v>13</v>
      </c>
      <c r="I52" s="38">
        <v>2441</v>
      </c>
      <c r="J52" s="34" t="s">
        <v>294</v>
      </c>
      <c r="K52" s="68">
        <v>9910120536</v>
      </c>
      <c r="L52" s="61" t="s">
        <v>214</v>
      </c>
    </row>
    <row r="53" spans="1:12" ht="63" x14ac:dyDescent="0.25">
      <c r="A53" s="44">
        <f t="shared" si="10"/>
        <v>291</v>
      </c>
      <c r="B53" s="34" t="s">
        <v>205</v>
      </c>
      <c r="C53" s="35">
        <f>'[15]3-х фаз, в шкафу ПВХ '!$E$32</f>
        <v>1647.5032516720958</v>
      </c>
      <c r="D53" s="47">
        <f t="shared" si="8"/>
        <v>329.50065033441916</v>
      </c>
      <c r="E53" s="35">
        <f t="shared" si="9"/>
        <v>1977.0039020065149</v>
      </c>
      <c r="F53" s="66" t="s">
        <v>334</v>
      </c>
      <c r="G53" s="37" t="s">
        <v>12</v>
      </c>
      <c r="H53" s="34" t="s">
        <v>13</v>
      </c>
      <c r="I53" s="38">
        <v>2441</v>
      </c>
      <c r="J53" s="34" t="s">
        <v>294</v>
      </c>
      <c r="K53" s="68">
        <v>9910120537</v>
      </c>
      <c r="L53" s="61" t="s">
        <v>214</v>
      </c>
    </row>
    <row r="54" spans="1:12" ht="63" x14ac:dyDescent="0.25">
      <c r="A54" s="44">
        <f t="shared" si="10"/>
        <v>292</v>
      </c>
      <c r="B54" s="34" t="s">
        <v>206</v>
      </c>
      <c r="C54" s="35">
        <f>'[15]3-х фаз, в металл шкафу '!$E$32</f>
        <v>2293.3316779180855</v>
      </c>
      <c r="D54" s="47">
        <f t="shared" si="8"/>
        <v>458.66633558361713</v>
      </c>
      <c r="E54" s="35">
        <f t="shared" si="9"/>
        <v>2751.9980135017026</v>
      </c>
      <c r="F54" s="66" t="s">
        <v>335</v>
      </c>
      <c r="G54" s="37" t="s">
        <v>12</v>
      </c>
      <c r="H54" s="34" t="s">
        <v>13</v>
      </c>
      <c r="I54" s="38">
        <v>2441</v>
      </c>
      <c r="J54" s="34" t="s">
        <v>294</v>
      </c>
      <c r="K54" s="68">
        <v>9910120538</v>
      </c>
      <c r="L54" s="61" t="s">
        <v>214</v>
      </c>
    </row>
    <row r="55" spans="1:12" ht="63" x14ac:dyDescent="0.25">
      <c r="A55" s="44">
        <f t="shared" si="10"/>
        <v>293</v>
      </c>
      <c r="B55" s="34" t="s">
        <v>207</v>
      </c>
      <c r="C55" s="35">
        <f>'[15]3-хфаз трансф'!$E$31</f>
        <v>2604.1686037260265</v>
      </c>
      <c r="D55" s="47">
        <f t="shared" si="8"/>
        <v>520.83372074520537</v>
      </c>
      <c r="E55" s="35">
        <f t="shared" si="9"/>
        <v>3125.002324471232</v>
      </c>
      <c r="F55" s="66" t="s">
        <v>336</v>
      </c>
      <c r="G55" s="37" t="s">
        <v>12</v>
      </c>
      <c r="H55" s="34" t="s">
        <v>13</v>
      </c>
      <c r="I55" s="38">
        <v>2441</v>
      </c>
      <c r="J55" s="34" t="s">
        <v>294</v>
      </c>
      <c r="K55" s="68">
        <v>9910120539</v>
      </c>
      <c r="L55" s="61" t="s">
        <v>214</v>
      </c>
    </row>
    <row r="56" spans="1:12" ht="63" x14ac:dyDescent="0.25">
      <c r="A56" s="44">
        <f t="shared" si="10"/>
        <v>294</v>
      </c>
      <c r="B56" s="34" t="s">
        <v>208</v>
      </c>
      <c r="C56" s="35">
        <f>'[15]3-х фаз трансф в выносн шкафу'!$E$32</f>
        <v>4828.3342029106561</v>
      </c>
      <c r="D56" s="47">
        <f t="shared" si="8"/>
        <v>965.66684058213127</v>
      </c>
      <c r="E56" s="35">
        <f t="shared" si="9"/>
        <v>5794.0010434927872</v>
      </c>
      <c r="F56" s="66" t="s">
        <v>337</v>
      </c>
      <c r="G56" s="37" t="s">
        <v>12</v>
      </c>
      <c r="H56" s="34" t="s">
        <v>13</v>
      </c>
      <c r="I56" s="38">
        <v>2441</v>
      </c>
      <c r="J56" s="34" t="s">
        <v>294</v>
      </c>
      <c r="K56" s="68">
        <v>9910120540</v>
      </c>
      <c r="L56" s="61" t="s">
        <v>214</v>
      </c>
    </row>
    <row r="57" spans="1:12" ht="15.75" x14ac:dyDescent="0.25">
      <c r="A57" s="94" t="s">
        <v>317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6"/>
    </row>
    <row r="58" spans="1:12" ht="63" x14ac:dyDescent="0.25">
      <c r="A58" s="44">
        <f>A56+1</f>
        <v>295</v>
      </c>
      <c r="B58" s="34" t="s">
        <v>299</v>
      </c>
      <c r="C58" s="35">
        <f>[16]одноф.!$E$26</f>
        <v>961.66577992007637</v>
      </c>
      <c r="D58" s="47">
        <f t="shared" ref="D58:D65" si="11">C58*0.2</f>
        <v>192.33315598401529</v>
      </c>
      <c r="E58" s="35">
        <f t="shared" ref="E58:E65" si="12">C58+D58</f>
        <v>1153.9989359040917</v>
      </c>
      <c r="F58" s="66" t="s">
        <v>338</v>
      </c>
      <c r="G58" s="37" t="s">
        <v>12</v>
      </c>
      <c r="H58" s="34" t="s">
        <v>13</v>
      </c>
      <c r="I58" s="38">
        <v>2441</v>
      </c>
      <c r="J58" s="34" t="s">
        <v>294</v>
      </c>
      <c r="K58" s="68">
        <v>9910120541</v>
      </c>
      <c r="L58" s="61" t="s">
        <v>214</v>
      </c>
    </row>
    <row r="59" spans="1:12" ht="63" x14ac:dyDescent="0.25">
      <c r="A59" s="44">
        <f>A58+1</f>
        <v>296</v>
      </c>
      <c r="B59" s="34" t="s">
        <v>298</v>
      </c>
      <c r="C59" s="35">
        <f>'[16]одноф. в шкафу ПВХ'!$E$27</f>
        <v>2271.6701347797302</v>
      </c>
      <c r="D59" s="47">
        <f t="shared" si="11"/>
        <v>454.33402695594606</v>
      </c>
      <c r="E59" s="35">
        <f t="shared" si="12"/>
        <v>2726.0041617356765</v>
      </c>
      <c r="F59" s="66" t="s">
        <v>339</v>
      </c>
      <c r="G59" s="37" t="s">
        <v>12</v>
      </c>
      <c r="H59" s="34" t="s">
        <v>13</v>
      </c>
      <c r="I59" s="38">
        <v>2441</v>
      </c>
      <c r="J59" s="34" t="s">
        <v>294</v>
      </c>
      <c r="K59" s="68">
        <v>9910120542</v>
      </c>
      <c r="L59" s="61" t="s">
        <v>214</v>
      </c>
    </row>
    <row r="60" spans="1:12" ht="63" x14ac:dyDescent="0.25">
      <c r="A60" s="44">
        <f t="shared" ref="A60:A65" si="13">A59+1</f>
        <v>297</v>
      </c>
      <c r="B60" s="34" t="s">
        <v>300</v>
      </c>
      <c r="C60" s="35">
        <f>'[16]одноф. в металл шкафу '!$E$27</f>
        <v>3714.1700998900742</v>
      </c>
      <c r="D60" s="47">
        <f t="shared" si="11"/>
        <v>742.83401997801491</v>
      </c>
      <c r="E60" s="35">
        <f t="shared" si="12"/>
        <v>4457.0041198680892</v>
      </c>
      <c r="F60" s="66" t="s">
        <v>340</v>
      </c>
      <c r="G60" s="37" t="s">
        <v>12</v>
      </c>
      <c r="H60" s="34" t="s">
        <v>13</v>
      </c>
      <c r="I60" s="38">
        <v>2441</v>
      </c>
      <c r="J60" s="34" t="s">
        <v>294</v>
      </c>
      <c r="K60" s="68">
        <v>9910120543</v>
      </c>
      <c r="L60" s="61" t="s">
        <v>214</v>
      </c>
    </row>
    <row r="61" spans="1:12" ht="63" x14ac:dyDescent="0.25">
      <c r="A61" s="44">
        <f t="shared" si="13"/>
        <v>298</v>
      </c>
      <c r="B61" s="34" t="s">
        <v>301</v>
      </c>
      <c r="C61" s="35">
        <f>'[16]3-хфаз'!$E$26</f>
        <v>2895.8341689851009</v>
      </c>
      <c r="D61" s="47">
        <f t="shared" si="11"/>
        <v>579.16683379702022</v>
      </c>
      <c r="E61" s="35">
        <f t="shared" si="12"/>
        <v>3475.0010027821208</v>
      </c>
      <c r="F61" s="66" t="s">
        <v>341</v>
      </c>
      <c r="G61" s="37" t="s">
        <v>12</v>
      </c>
      <c r="H61" s="34" t="s">
        <v>13</v>
      </c>
      <c r="I61" s="38">
        <v>2441</v>
      </c>
      <c r="J61" s="34" t="s">
        <v>294</v>
      </c>
      <c r="K61" s="68">
        <v>9910120544</v>
      </c>
      <c r="L61" s="61" t="s">
        <v>214</v>
      </c>
    </row>
    <row r="62" spans="1:12" ht="63" x14ac:dyDescent="0.25">
      <c r="A62" s="44">
        <f t="shared" si="13"/>
        <v>299</v>
      </c>
      <c r="B62" s="34" t="s">
        <v>302</v>
      </c>
      <c r="C62" s="35">
        <f>'[16]3-х фаз, в шкафу ПВХ '!$E$27</f>
        <v>4468.3335296169171</v>
      </c>
      <c r="D62" s="47">
        <f t="shared" si="11"/>
        <v>893.66670592338346</v>
      </c>
      <c r="E62" s="35">
        <f t="shared" si="12"/>
        <v>5362.0002355403003</v>
      </c>
      <c r="F62" s="66" t="s">
        <v>342</v>
      </c>
      <c r="G62" s="37" t="s">
        <v>12</v>
      </c>
      <c r="H62" s="34" t="s">
        <v>13</v>
      </c>
      <c r="I62" s="38">
        <v>2441</v>
      </c>
      <c r="J62" s="34" t="s">
        <v>294</v>
      </c>
      <c r="K62" s="68">
        <v>9910120545</v>
      </c>
      <c r="L62" s="61" t="s">
        <v>214</v>
      </c>
    </row>
    <row r="63" spans="1:12" ht="63" x14ac:dyDescent="0.25">
      <c r="A63" s="44">
        <f t="shared" si="13"/>
        <v>300</v>
      </c>
      <c r="B63" s="34" t="s">
        <v>303</v>
      </c>
      <c r="C63" s="35">
        <v>6777.499942579042</v>
      </c>
      <c r="D63" s="47">
        <f t="shared" si="11"/>
        <v>1355.4999885158086</v>
      </c>
      <c r="E63" s="35">
        <f t="shared" si="12"/>
        <v>8132.9999310948506</v>
      </c>
      <c r="F63" s="66" t="s">
        <v>343</v>
      </c>
      <c r="G63" s="37" t="s">
        <v>12</v>
      </c>
      <c r="H63" s="34" t="s">
        <v>13</v>
      </c>
      <c r="I63" s="38">
        <v>2441</v>
      </c>
      <c r="J63" s="34" t="s">
        <v>294</v>
      </c>
      <c r="K63" s="68">
        <v>9910120546</v>
      </c>
      <c r="L63" s="61" t="s">
        <v>214</v>
      </c>
    </row>
    <row r="64" spans="1:12" ht="94.5" x14ac:dyDescent="0.25">
      <c r="A64" s="44">
        <f t="shared" si="13"/>
        <v>301</v>
      </c>
      <c r="B64" s="34" t="s">
        <v>304</v>
      </c>
      <c r="C64" s="35">
        <f>'[16]3-хфаз трансф'!$E$26</f>
        <v>4656.6703735739256</v>
      </c>
      <c r="D64" s="47">
        <f t="shared" si="11"/>
        <v>931.33407471478517</v>
      </c>
      <c r="E64" s="35">
        <f t="shared" si="12"/>
        <v>5588.0044482887106</v>
      </c>
      <c r="F64" s="66" t="s">
        <v>344</v>
      </c>
      <c r="G64" s="37" t="s">
        <v>12</v>
      </c>
      <c r="H64" s="34" t="s">
        <v>13</v>
      </c>
      <c r="I64" s="38">
        <v>2441</v>
      </c>
      <c r="J64" s="34" t="s">
        <v>294</v>
      </c>
      <c r="K64" s="68">
        <v>9910120547</v>
      </c>
      <c r="L64" s="61" t="s">
        <v>214</v>
      </c>
    </row>
    <row r="65" spans="1:12" ht="78.75" x14ac:dyDescent="0.25">
      <c r="A65" s="44">
        <f t="shared" si="13"/>
        <v>302</v>
      </c>
      <c r="B65" s="34" t="s">
        <v>305</v>
      </c>
      <c r="C65" s="35">
        <v>6880.0018119404467</v>
      </c>
      <c r="D65" s="47">
        <f t="shared" si="11"/>
        <v>1376.0003623880893</v>
      </c>
      <c r="E65" s="35">
        <f t="shared" si="12"/>
        <v>8256.0021743285361</v>
      </c>
      <c r="F65" s="66" t="s">
        <v>345</v>
      </c>
      <c r="G65" s="37" t="s">
        <v>12</v>
      </c>
      <c r="H65" s="34" t="s">
        <v>13</v>
      </c>
      <c r="I65" s="38">
        <v>2441</v>
      </c>
      <c r="J65" s="34" t="s">
        <v>294</v>
      </c>
      <c r="K65" s="68">
        <v>9910120548</v>
      </c>
      <c r="L65" s="61" t="s">
        <v>214</v>
      </c>
    </row>
    <row r="66" spans="1:12" ht="15.75" x14ac:dyDescent="0.25">
      <c r="A66" s="97" t="s">
        <v>297</v>
      </c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</row>
    <row r="67" spans="1:12" ht="63" x14ac:dyDescent="0.25">
      <c r="A67" s="44">
        <f>A65+1</f>
        <v>303</v>
      </c>
      <c r="B67" s="34" t="s">
        <v>306</v>
      </c>
      <c r="C67" s="35">
        <f>'[17]одноф. '!$E$25</f>
        <v>379.1678769637075</v>
      </c>
      <c r="D67" s="47">
        <f t="shared" ref="D67:D74" si="14">C67*0.2</f>
        <v>75.833575392741508</v>
      </c>
      <c r="E67" s="35">
        <f t="shared" ref="E67:E74" si="15">C67+D67</f>
        <v>455.00145235644902</v>
      </c>
      <c r="F67" s="66" t="s">
        <v>347</v>
      </c>
      <c r="G67" s="37" t="s">
        <v>12</v>
      </c>
      <c r="H67" s="34" t="s">
        <v>13</v>
      </c>
      <c r="I67" s="38">
        <v>2441</v>
      </c>
      <c r="J67" s="34" t="s">
        <v>294</v>
      </c>
      <c r="K67" s="68">
        <v>9910120549</v>
      </c>
      <c r="L67" s="61" t="s">
        <v>214</v>
      </c>
    </row>
    <row r="68" spans="1:12" ht="63" x14ac:dyDescent="0.25">
      <c r="A68" s="44">
        <f>A67+1</f>
        <v>304</v>
      </c>
      <c r="B68" s="34" t="s">
        <v>307</v>
      </c>
      <c r="C68" s="35">
        <f>'[17]одноф. в шкафу ПВХ'!$E$26</f>
        <v>1198.3293017611168</v>
      </c>
      <c r="D68" s="47">
        <f t="shared" si="14"/>
        <v>239.66586035222338</v>
      </c>
      <c r="E68" s="35">
        <f t="shared" si="15"/>
        <v>1437.99516211334</v>
      </c>
      <c r="F68" s="66" t="s">
        <v>348</v>
      </c>
      <c r="G68" s="37" t="s">
        <v>12</v>
      </c>
      <c r="H68" s="34" t="s">
        <v>13</v>
      </c>
      <c r="I68" s="38">
        <v>2441</v>
      </c>
      <c r="J68" s="34" t="s">
        <v>294</v>
      </c>
      <c r="K68" s="68">
        <v>9910120550</v>
      </c>
      <c r="L68" s="61" t="s">
        <v>214</v>
      </c>
    </row>
    <row r="69" spans="1:12" ht="63" x14ac:dyDescent="0.25">
      <c r="A69" s="44">
        <f t="shared" ref="A69:A74" si="16">A68+1</f>
        <v>305</v>
      </c>
      <c r="B69" s="34" t="s">
        <v>308</v>
      </c>
      <c r="C69" s="35">
        <f>'[17]одноф. в металл шкафу '!$E$26</f>
        <v>1900.8345610269675</v>
      </c>
      <c r="D69" s="47">
        <f t="shared" si="14"/>
        <v>380.16691220539354</v>
      </c>
      <c r="E69" s="35">
        <f t="shared" si="15"/>
        <v>2281.0014732323611</v>
      </c>
      <c r="F69" s="66" t="s">
        <v>349</v>
      </c>
      <c r="G69" s="37" t="s">
        <v>12</v>
      </c>
      <c r="H69" s="34" t="s">
        <v>13</v>
      </c>
      <c r="I69" s="38">
        <v>2441</v>
      </c>
      <c r="J69" s="34" t="s">
        <v>294</v>
      </c>
      <c r="K69" s="68">
        <v>9910120551</v>
      </c>
      <c r="L69" s="61" t="s">
        <v>214</v>
      </c>
    </row>
    <row r="70" spans="1:12" ht="63" x14ac:dyDescent="0.25">
      <c r="A70" s="44">
        <f t="shared" si="16"/>
        <v>306</v>
      </c>
      <c r="B70" s="34" t="s">
        <v>204</v>
      </c>
      <c r="C70" s="35">
        <f>'[17]3-хфаз'!$E$25</f>
        <v>620.83396502918811</v>
      </c>
      <c r="D70" s="47">
        <f t="shared" si="14"/>
        <v>124.16679300583763</v>
      </c>
      <c r="E70" s="35">
        <f t="shared" si="15"/>
        <v>745.00075803502568</v>
      </c>
      <c r="F70" s="66" t="s">
        <v>350</v>
      </c>
      <c r="G70" s="37" t="s">
        <v>12</v>
      </c>
      <c r="H70" s="34" t="s">
        <v>13</v>
      </c>
      <c r="I70" s="38">
        <v>2441</v>
      </c>
      <c r="J70" s="34" t="s">
        <v>294</v>
      </c>
      <c r="K70" s="68">
        <v>9910120552</v>
      </c>
      <c r="L70" s="61" t="s">
        <v>214</v>
      </c>
    </row>
    <row r="71" spans="1:12" ht="63" x14ac:dyDescent="0.25">
      <c r="A71" s="44">
        <f t="shared" si="16"/>
        <v>307</v>
      </c>
      <c r="B71" s="34" t="s">
        <v>309</v>
      </c>
      <c r="C71" s="35">
        <f>'[17]3-х фаз, в шкафу ПВХ '!$E$26</f>
        <v>1423.3318850346689</v>
      </c>
      <c r="D71" s="47">
        <f t="shared" si="14"/>
        <v>284.66637700693377</v>
      </c>
      <c r="E71" s="35">
        <f t="shared" si="15"/>
        <v>1707.9982620416026</v>
      </c>
      <c r="F71" s="66" t="s">
        <v>351</v>
      </c>
      <c r="G71" s="37" t="s">
        <v>12</v>
      </c>
      <c r="H71" s="34" t="s">
        <v>13</v>
      </c>
      <c r="I71" s="38">
        <v>2441</v>
      </c>
      <c r="J71" s="34" t="s">
        <v>294</v>
      </c>
      <c r="K71" s="68">
        <v>9910120553</v>
      </c>
      <c r="L71" s="61" t="s">
        <v>214</v>
      </c>
    </row>
    <row r="72" spans="1:12" ht="63" x14ac:dyDescent="0.25">
      <c r="A72" s="44">
        <f t="shared" si="16"/>
        <v>308</v>
      </c>
      <c r="B72" s="34" t="s">
        <v>310</v>
      </c>
      <c r="C72" s="35">
        <f>'[17]3-х фаз, в металл шкафу '!$E$26</f>
        <v>2070.8341189077755</v>
      </c>
      <c r="D72" s="47">
        <f t="shared" si="14"/>
        <v>414.16682378155514</v>
      </c>
      <c r="E72" s="35">
        <f t="shared" si="15"/>
        <v>2485.0009426893307</v>
      </c>
      <c r="F72" s="66" t="s">
        <v>352</v>
      </c>
      <c r="G72" s="37" t="s">
        <v>12</v>
      </c>
      <c r="H72" s="34" t="s">
        <v>13</v>
      </c>
      <c r="I72" s="38">
        <v>2441</v>
      </c>
      <c r="J72" s="34" t="s">
        <v>294</v>
      </c>
      <c r="K72" s="68">
        <v>9910120554</v>
      </c>
      <c r="L72" s="61" t="s">
        <v>214</v>
      </c>
    </row>
    <row r="73" spans="1:12" ht="78.75" x14ac:dyDescent="0.25">
      <c r="A73" s="44">
        <f t="shared" si="16"/>
        <v>309</v>
      </c>
      <c r="B73" s="34" t="s">
        <v>311</v>
      </c>
      <c r="C73" s="35">
        <f>'[17]3-хфаз трансф'!$E$25</f>
        <v>2379.9972370885994</v>
      </c>
      <c r="D73" s="47">
        <f t="shared" si="14"/>
        <v>475.99944741771992</v>
      </c>
      <c r="E73" s="35">
        <f t="shared" si="15"/>
        <v>2855.9966845063191</v>
      </c>
      <c r="F73" s="66" t="s">
        <v>353</v>
      </c>
      <c r="G73" s="37" t="s">
        <v>12</v>
      </c>
      <c r="H73" s="34" t="s">
        <v>13</v>
      </c>
      <c r="I73" s="38">
        <v>2441</v>
      </c>
      <c r="J73" s="34" t="s">
        <v>294</v>
      </c>
      <c r="K73" s="68">
        <v>9910120555</v>
      </c>
      <c r="L73" s="61" t="s">
        <v>214</v>
      </c>
    </row>
    <row r="74" spans="1:12" ht="63" x14ac:dyDescent="0.25">
      <c r="A74" s="44">
        <f t="shared" si="16"/>
        <v>310</v>
      </c>
      <c r="B74" s="34" t="s">
        <v>312</v>
      </c>
      <c r="C74" s="35">
        <f>'[17]3-х фаз трансф в выносн шкафу'!$E$26</f>
        <v>4604.9994862732283</v>
      </c>
      <c r="D74" s="47">
        <f t="shared" si="14"/>
        <v>920.9998972546457</v>
      </c>
      <c r="E74" s="35">
        <f t="shared" si="15"/>
        <v>5525.9993835278738</v>
      </c>
      <c r="F74" s="66" t="s">
        <v>354</v>
      </c>
      <c r="G74" s="37" t="s">
        <v>12</v>
      </c>
      <c r="H74" s="34" t="s">
        <v>13</v>
      </c>
      <c r="I74" s="38">
        <v>2441</v>
      </c>
      <c r="J74" s="34" t="s">
        <v>294</v>
      </c>
      <c r="K74" s="68">
        <v>9910120556</v>
      </c>
      <c r="L74" s="61" t="s">
        <v>214</v>
      </c>
    </row>
    <row r="75" spans="1:12" ht="15.75" x14ac:dyDescent="0.25">
      <c r="A75" s="91" t="s">
        <v>209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3"/>
    </row>
    <row r="76" spans="1:12" ht="63" x14ac:dyDescent="0.25">
      <c r="A76" s="44">
        <f>A74+1</f>
        <v>311</v>
      </c>
      <c r="B76" s="69" t="s">
        <v>210</v>
      </c>
      <c r="C76" s="35">
        <f>'[18]МжД сч трансф включ без СИП '!$E$184</f>
        <v>19940.001906637815</v>
      </c>
      <c r="D76" s="47">
        <f t="shared" ref="D76:D80" si="17">C76*0.2</f>
        <v>3988.0003813275634</v>
      </c>
      <c r="E76" s="35">
        <f>C76+D76</f>
        <v>23928.002287965377</v>
      </c>
      <c r="F76" s="66" t="s">
        <v>355</v>
      </c>
      <c r="G76" s="37" t="s">
        <v>12</v>
      </c>
      <c r="H76" s="34" t="s">
        <v>13</v>
      </c>
      <c r="I76" s="38">
        <v>2441</v>
      </c>
      <c r="J76" s="34" t="s">
        <v>294</v>
      </c>
      <c r="K76" s="62">
        <v>9910120501</v>
      </c>
      <c r="L76" s="61" t="s">
        <v>214</v>
      </c>
    </row>
    <row r="77" spans="1:12" ht="63" x14ac:dyDescent="0.25">
      <c r="A77" s="44">
        <f>A76+1</f>
        <v>312</v>
      </c>
      <c r="B77" s="69" t="s">
        <v>211</v>
      </c>
      <c r="C77" s="35">
        <f>'[18]МжД транф. включ с СИП'!$E$138</f>
        <v>21847.497219113495</v>
      </c>
      <c r="D77" s="47">
        <f t="shared" si="17"/>
        <v>4369.4994438226995</v>
      </c>
      <c r="E77" s="35">
        <f>C77+D77</f>
        <v>26216.996662936195</v>
      </c>
      <c r="F77" s="66" t="s">
        <v>356</v>
      </c>
      <c r="G77" s="37" t="s">
        <v>12</v>
      </c>
      <c r="H77" s="34" t="s">
        <v>13</v>
      </c>
      <c r="I77" s="38">
        <v>2441</v>
      </c>
      <c r="J77" s="34" t="s">
        <v>294</v>
      </c>
      <c r="K77" s="62">
        <v>9910120502</v>
      </c>
      <c r="L77" s="61" t="s">
        <v>214</v>
      </c>
    </row>
    <row r="78" spans="1:12" ht="63" x14ac:dyDescent="0.25">
      <c r="A78" s="44">
        <f t="shared" ref="A78:A80" si="18">A77+1</f>
        <v>313</v>
      </c>
      <c r="B78" s="34" t="s">
        <v>212</v>
      </c>
      <c r="C78" s="35">
        <f>'[18]МжД прямого вкл без СИП'!$G$138</f>
        <v>15188.334276068557</v>
      </c>
      <c r="D78" s="47">
        <f t="shared" si="17"/>
        <v>3037.6668552137116</v>
      </c>
      <c r="E78" s="35">
        <f>C78+D78</f>
        <v>18226.001131282268</v>
      </c>
      <c r="F78" s="66" t="s">
        <v>346</v>
      </c>
      <c r="G78" s="37" t="s">
        <v>12</v>
      </c>
      <c r="H78" s="34" t="s">
        <v>13</v>
      </c>
      <c r="I78" s="38">
        <v>2441</v>
      </c>
      <c r="J78" s="34" t="s">
        <v>294</v>
      </c>
      <c r="K78" s="62">
        <v>9910120503</v>
      </c>
      <c r="L78" s="61" t="s">
        <v>214</v>
      </c>
    </row>
    <row r="79" spans="1:12" ht="63" x14ac:dyDescent="0.25">
      <c r="A79" s="44">
        <f t="shared" si="18"/>
        <v>314</v>
      </c>
      <c r="B79" s="69" t="s">
        <v>213</v>
      </c>
      <c r="C79" s="35">
        <f>'[18]МжД сч прям включения  с СИП'!$E$138</f>
        <v>17104.170239830215</v>
      </c>
      <c r="D79" s="47">
        <f t="shared" si="17"/>
        <v>3420.8340479660433</v>
      </c>
      <c r="E79" s="35">
        <f>C79+D79</f>
        <v>20525.004287796259</v>
      </c>
      <c r="F79" s="66" t="s">
        <v>357</v>
      </c>
      <c r="G79" s="37" t="s">
        <v>12</v>
      </c>
      <c r="H79" s="34" t="s">
        <v>13</v>
      </c>
      <c r="I79" s="38">
        <v>2441</v>
      </c>
      <c r="J79" s="34" t="s">
        <v>294</v>
      </c>
      <c r="K79" s="62">
        <v>9910120504</v>
      </c>
      <c r="L79" s="61" t="s">
        <v>214</v>
      </c>
    </row>
    <row r="80" spans="1:12" ht="63" x14ac:dyDescent="0.25">
      <c r="A80" s="44">
        <f t="shared" si="18"/>
        <v>315</v>
      </c>
      <c r="B80" s="68" t="s">
        <v>318</v>
      </c>
      <c r="C80" s="35">
        <f>'[18]Установка 3-ф  сч(вкл стои сч  '!$G$138</f>
        <v>9671.6688015155232</v>
      </c>
      <c r="D80" s="47">
        <f t="shared" si="17"/>
        <v>1934.3337603031048</v>
      </c>
      <c r="E80" s="35">
        <f>C80+D80</f>
        <v>11606.002561818628</v>
      </c>
      <c r="F80" s="66" t="s">
        <v>358</v>
      </c>
      <c r="G80" s="37" t="s">
        <v>12</v>
      </c>
      <c r="H80" s="34" t="s">
        <v>13</v>
      </c>
      <c r="I80" s="38">
        <v>2441</v>
      </c>
      <c r="J80" s="34" t="s">
        <v>294</v>
      </c>
      <c r="K80" s="62">
        <v>9910120505</v>
      </c>
      <c r="L80" s="61" t="s">
        <v>214</v>
      </c>
    </row>
  </sheetData>
  <mergeCells count="13">
    <mergeCell ref="A8:L8"/>
    <mergeCell ref="I2:K2"/>
    <mergeCell ref="I3:K3"/>
    <mergeCell ref="I4:K4"/>
    <mergeCell ref="A7:L7"/>
    <mergeCell ref="A66:L66"/>
    <mergeCell ref="A75:L75"/>
    <mergeCell ref="G10:H10"/>
    <mergeCell ref="I10:J10"/>
    <mergeCell ref="A11:L11"/>
    <mergeCell ref="A25:L25"/>
    <mergeCell ref="A46:L46"/>
    <mergeCell ref="A57:L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2019</vt:lpstr>
      <vt:lpstr>ОП</vt:lpstr>
      <vt:lpstr>АТС</vt:lpstr>
      <vt:lpstr>Сост.схем Расч.потерь</vt:lpstr>
      <vt:lpstr>Огранич.</vt:lpstr>
      <vt:lpstr>Калибровка</vt:lpstr>
      <vt:lpstr>Монтаж СИП и ПУ</vt:lpstr>
      <vt:lpstr>'2019'!Заголовки_для_печати</vt:lpstr>
      <vt:lpstr>'2019'!Область_печати</vt:lpstr>
    </vt:vector>
  </TitlesOfParts>
  <Company>МРСК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Каверзина Ольга Алексеевна</dc:creator>
  <cp:lastModifiedBy>Гришутина Елена Анатольевна</cp:lastModifiedBy>
  <cp:lastPrinted>2017-12-11T03:23:54Z</cp:lastPrinted>
  <dcterms:created xsi:type="dcterms:W3CDTF">2013-12-05T03:13:08Z</dcterms:created>
  <dcterms:modified xsi:type="dcterms:W3CDTF">2018-12-19T00:42:52Z</dcterms:modified>
</cp:coreProperties>
</file>