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7"/>
  </bookViews>
  <sheets>
    <sheet name="прилож№1источ" sheetId="1" r:id="rId1"/>
    <sheet name="Прил.2.Доходы" sheetId="2" r:id="rId2"/>
    <sheet name="прилож 3 Расходы 2015" sheetId="3" r:id="rId3"/>
    <sheet name="Прил .4.Ведомств.структура" sheetId="4" r:id="rId4"/>
    <sheet name="прилож5(РП,ЦСР,ВР,)2015" sheetId="5" r:id="rId5"/>
    <sheet name="ПРИЛОЖ 6(ЦСР,ВР,РП)2015" sheetId="6" r:id="rId6"/>
    <sheet name="ПРИЛОЖ 7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<sst xmlns="http://schemas.openxmlformats.org/spreadsheetml/2006/main" count="1781" uniqueCount="495">
  <si>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</si>
  <si>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</si>
  <si>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</si>
  <si>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</si>
  <si>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</si>
  <si>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</si>
  <si>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</si>
  <si>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</si>
  <si>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</si>
  <si>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</si>
  <si>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</si>
  <si>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</si>
  <si>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</si>
  <si>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</si>
  <si>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</si>
  <si>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</si>
  <si>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</si>
  <si>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</si>
  <si>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</si>
  <si>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Культура</t>
  </si>
  <si>
    <t>Иные межбюджетные трансферты</t>
  </si>
  <si>
    <t>Другие общегосударственные вопросы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</si>
  <si>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</si>
  <si>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</si>
  <si>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</si>
  <si>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</si>
  <si>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</si>
  <si>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</si>
  <si>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</si>
  <si>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</si>
  <si>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</si>
  <si>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</si>
  <si>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</si>
  <si>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</si>
  <si>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</si>
  <si>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</si>
  <si>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</si>
  <si>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</si>
  <si>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</si>
  <si>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Наименование главных распорядителей бюджетных средств и показателей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</si>
  <si>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</si>
  <si>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</si>
  <si>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Коммунальное хозяйство</t>
  </si>
  <si>
    <t>0502</t>
  </si>
  <si>
    <t>240</t>
  </si>
  <si>
    <t>0801</t>
  </si>
  <si>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</si>
  <si>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</si>
  <si>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</si>
  <si>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</si>
  <si>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</si>
  <si>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</si>
  <si>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</si>
  <si>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</si>
  <si>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</si>
  <si>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Непрограмные расходы отдельных органов местного самоуправления</t>
  </si>
  <si>
    <t>200</t>
  </si>
  <si>
    <t>Межбюджетные трансферты</t>
  </si>
  <si>
    <t xml:space="preserve"> 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</si>
  <si>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</si>
  <si>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</si>
  <si>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</si>
  <si>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</si>
  <si>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</si>
  <si>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</si>
  <si>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 xml:space="preserve">Межбюджетные трансферты </t>
  </si>
  <si>
    <t>1400</t>
  </si>
  <si>
    <t>1403</t>
  </si>
  <si>
    <t>Непрограммные расходы отдельных органов местного самоуправления</t>
  </si>
  <si>
    <t xml:space="preserve">Резервные фонды  </t>
  </si>
  <si>
    <t>Иные межбюджетные ассигнования</t>
  </si>
  <si>
    <t>Мобилизация и вневоинская подготовка</t>
  </si>
  <si>
    <t>Непрограммные расходы на функционирование высшего должностного лица муниципального образования</t>
  </si>
  <si>
    <t>0800</t>
  </si>
  <si>
    <t xml:space="preserve">  </t>
  </si>
  <si>
    <t>0400</t>
  </si>
  <si>
    <t>Дорожное хозяйство (дорожные фонды)</t>
  </si>
  <si>
    <t>0409</t>
  </si>
  <si>
    <t>Национальная экономика</t>
  </si>
  <si>
    <t xml:space="preserve">                                         Красноярский край Казачинский район</t>
  </si>
  <si>
    <t xml:space="preserve">                                                                                                          </t>
  </si>
  <si>
    <t xml:space="preserve">                                                       Российская Федерация</t>
  </si>
  <si>
    <t>Код бюджетной классификации</t>
  </si>
  <si>
    <t>НАЛОГОВЫЕ И НЕНАЛОГОВЫЕ ДОХОДЫ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</si>
  <si>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</si>
  <si>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</si>
  <si>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100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</si>
  <si>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</si>
  <si>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</si>
  <si>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</si>
  <si>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</si>
  <si>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</si>
  <si>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</si>
  <si>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</si>
  <si>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</si>
  <si>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</si>
  <si>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</si>
  <si>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</si>
  <si>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</si>
  <si>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828 01 05 02 01 00 0000 610</t>
  </si>
  <si>
    <t xml:space="preserve">                                                                                    Приложение № 1</t>
  </si>
  <si>
    <t>828 01 05 02 00 00 0000 600</t>
  </si>
  <si>
    <t>828 01 05 02 01 10 0000 610</t>
  </si>
  <si>
    <t>Дотация бюджетам поселений на выравнивание уровня бюджетной обеспеченности из районного фонда финансовой поддержки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</si>
  <si>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</si>
  <si>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</si>
  <si>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000 1 00 00000 00 0000 000</t>
  </si>
  <si>
    <t>182 1 01 00000 00 0000 000</t>
  </si>
  <si>
    <t>182 1 01 02000 01 0000 110</t>
  </si>
  <si>
    <t>Налог на доходы физических лиц</t>
  </si>
  <si>
    <t>182 1 01 02010 01 0000 110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</si>
  <si>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</si>
  <si>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</si>
  <si>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</si>
  <si>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</si>
  <si>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</si>
  <si>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</si>
  <si>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</si>
  <si>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100 1 03 02250 01 0000 110</t>
  </si>
  <si>
    <t xml:space="preserve"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 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</si>
  <si>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</si>
  <si>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зачисляемые в консолидированные бюджеты субъектов Российской Федерации 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</si>
  <si>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</si>
  <si>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</si>
  <si>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</si>
  <si>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</si>
  <si>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</si>
  <si>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000 1 08 00000 00 0000 000</t>
  </si>
  <si>
    <t>000 1 08 04000 01 0000 110</t>
  </si>
  <si>
    <t xml:space="preserve">Государственная пошлина за совершение нотариальных действий (за исключением действий, соверщенных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</si>
  <si>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</si>
  <si>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828 2 02 01001 10 0030 151</t>
  </si>
  <si>
    <t>Прочие межбюджетные трансферты передаваемые бюджетам</t>
  </si>
  <si>
    <t>Раздел-подраздел</t>
  </si>
  <si>
    <t>Функционирование Главы сельсовета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</si>
  <si>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</si>
  <si>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Расходы на выплаты 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</si>
  <si>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</si>
  <si>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</si>
  <si>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</si>
  <si>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Мобилизационная и вневойсковая подготовка</t>
  </si>
  <si>
    <t>Дорожное хозяйство (дорожный фонд)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</si>
  <si>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</si>
  <si>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 xml:space="preserve">Культура, кинематография </t>
  </si>
  <si>
    <t>Мобилизационная и вневоисковая подготовка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</si>
  <si>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</si>
  <si>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Культура, кинематография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</si>
  <si>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</si>
  <si>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</si>
  <si>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Исполнение по источникам внутреннего финансирования дефицита </t>
  </si>
  <si>
    <t>Утверждено решением о бюджете</t>
  </si>
  <si>
    <t>Уточненные назначения</t>
  </si>
  <si>
    <t>Исполнено</t>
  </si>
  <si>
    <t xml:space="preserve">                                                                                                                                                            Совета депутатов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</si>
  <si>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</t>
  </si>
  <si>
    <t>Приложение 2</t>
  </si>
  <si>
    <t xml:space="preserve">                                                                                                                                                                                            (рублей)</t>
  </si>
  <si>
    <t>% исполнения</t>
  </si>
  <si>
    <t xml:space="preserve">Утверждено решением о бюджете </t>
  </si>
  <si>
    <t>Бюджетная роспись с учетом изменений</t>
  </si>
  <si>
    <t>Процент исполнения</t>
  </si>
  <si>
    <t>3</t>
  </si>
  <si>
    <t>4</t>
  </si>
  <si>
    <t>5</t>
  </si>
  <si>
    <t>Раздел подраздел</t>
  </si>
  <si>
    <t>6</t>
  </si>
  <si>
    <t>0</t>
  </si>
  <si>
    <t>0129508</t>
  </si>
  <si>
    <t>0140000</t>
  </si>
  <si>
    <t>8</t>
  </si>
  <si>
    <t>в рублях</t>
  </si>
  <si>
    <t>(в рублях)</t>
  </si>
  <si>
    <t>Приложение 6</t>
  </si>
  <si>
    <t>Приложение  3</t>
  </si>
  <si>
    <t xml:space="preserve">                                                                                                                                           Приложение 5</t>
  </si>
  <si>
    <t xml:space="preserve">    доходов бюджета поселения по кодам классификации доходов бюджета согласно приложению 2 к настоящему Решению;</t>
  </si>
  <si>
    <t xml:space="preserve">      расходов бюджета поселений по разделам и подразделам классификации расходов бюджетов согласно приложению 3 к настояшему Рещению;</t>
  </si>
  <si>
    <t xml:space="preserve">      расходов бюджета поселений по ведомственной структуре расходов  согласно приложению 4 к настояшему Рещению;</t>
  </si>
  <si>
    <t>182 1 01 02030 01 0000 110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</si>
  <si>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</si>
  <si>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</si>
  <si>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</si>
  <si>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</si>
  <si>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</si>
  <si>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182 1 06 06040 00 0000 110</t>
  </si>
  <si>
    <t>182 1 06 06043 10 0000 110</t>
  </si>
  <si>
    <t>Земельный налог,с физических лиц, обладающих земельным участком расположенным в границах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</si>
  <si>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</si>
  <si>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</si>
  <si>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Приложение 4</t>
  </si>
  <si>
    <t>(рублей)</t>
  </si>
  <si>
    <t>№ стр.</t>
  </si>
  <si>
    <t>Код ве-дом-ства</t>
  </si>
  <si>
    <t>ОБЩЕГОСУДАРСТВЕННЫЕ ВОПРОСЫ</t>
  </si>
  <si>
    <t>Функционирование Главы сельского совета</t>
  </si>
  <si>
    <t xml:space="preserve"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</si>
  <si>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</si>
  <si>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120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</si>
  <si>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</si>
  <si>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800</t>
  </si>
  <si>
    <t>850</t>
  </si>
  <si>
    <t>870</t>
  </si>
  <si>
    <t>НАЦИОНАЛЬНАЯ БЕЗОПАСНОСТЬ И ПРАВООХРАНИТЕЛЬНАЯ ДЕЯТЕЛЬНОСТЬ</t>
  </si>
  <si>
    <t>НАЦИОНАЛЬНАЯ ЭКОНОМИКА</t>
  </si>
  <si>
    <t>0129594</t>
  </si>
  <si>
    <t>ЖИЛИЩНО-КОММУНАЛЬНОЕ ХОЗЯЙСТВО</t>
  </si>
  <si>
    <t>КУЛЬТУРА , КИНЕМАТОГРАФИЯ</t>
  </si>
  <si>
    <t>ВСЕГО</t>
  </si>
  <si>
    <t>Раздел,  подраздел</t>
  </si>
  <si>
    <t>Вид расхо-дов</t>
  </si>
  <si>
    <t>НАЦИОНАЛЬНАЯ ОБОРОНА</t>
  </si>
  <si>
    <t>КУЛЬТУРА</t>
  </si>
  <si>
    <t>Закупка товаров,работ и услуг для государственных (муниципальных) нужд</t>
  </si>
  <si>
    <t>Иные закупки товаров,работ и улуг для обеспечения государственных (муниципальных) нужд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</si>
  <si>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,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</t>
  </si>
  <si>
    <t>Закупка товаров, работ , услуг в целях капитального ремонта государственного (муниципального) имущества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</si>
  <si>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</si>
  <si>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  решению Пятковского сельского</t>
  </si>
  <si>
    <t>0110083010</t>
  </si>
  <si>
    <t>8100000000</t>
  </si>
  <si>
    <t>8110000000</t>
  </si>
  <si>
    <t>8110051180</t>
  </si>
  <si>
    <t>0100000000</t>
  </si>
  <si>
    <t>0130000000</t>
  </si>
  <si>
    <t>0130082020</t>
  </si>
  <si>
    <t>0120000000</t>
  </si>
  <si>
    <t>0120081090</t>
  </si>
  <si>
    <t>0110000000</t>
  </si>
  <si>
    <t>0110081010</t>
  </si>
  <si>
    <t>0200000000</t>
  </si>
  <si>
    <t>0210000000</t>
  </si>
  <si>
    <t>Обеспечение пожарной безопасности</t>
  </si>
  <si>
    <t>0310</t>
  </si>
  <si>
    <t>9100000000</t>
  </si>
  <si>
    <t>9110000000</t>
  </si>
  <si>
    <t>9110080210</t>
  </si>
  <si>
    <t>8110080210</t>
  </si>
  <si>
    <t>ДРУГИЕ ОБЩЕГОСУДАРСТВЕННЫЕ ВОПРОСЫ</t>
  </si>
  <si>
    <t>8110080050</t>
  </si>
  <si>
    <t>1300S4120</t>
  </si>
  <si>
    <t>8110075140</t>
  </si>
  <si>
    <t>0110083090</t>
  </si>
  <si>
    <t xml:space="preserve">                                          Рождественский сельский Совет депутатов</t>
  </si>
  <si>
    <t xml:space="preserve">          Руководствуясь статьей 264.5 Бюджетного Кодекса Российской Федерации, "Положением о бюджетном процессе в Администрации Рождественского сельсовета", утвержденным Решением Рождественского сельского Совета депутатов от 12.08.2013 № 90, Уставом Рождественского сельского Совета депутатов</t>
  </si>
  <si>
    <t xml:space="preserve">      расходов бюджета поселений по целевым статьям (муниципальным программам Рождественского сельсовета и непрограмным направлениям деятельности), группам и подгруппам видов расходов, разделам, подразделам классификации расходов согласно приложению 5 к настояшему Рещению;</t>
  </si>
  <si>
    <t xml:space="preserve">      расходов бюджета поселения расходов по разделам, подразделам, целевым статьям  (муниципальным программам Рождественского сельсовета и непрограмным направлениям деятельности) группам и подгруппам видов расходов классификации  расходов согласно приложению 6 к настояшему Рещению;</t>
  </si>
  <si>
    <t xml:space="preserve"> Глава сельсовета:                                                                        А.Ю.Березовский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</si>
  <si>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</si>
  <si>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</si>
  <si>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</si>
  <si>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</si>
  <si>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</si>
  <si>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831 1 08 04020 01 0000 110</t>
  </si>
  <si>
    <t>831 2 02 00000 00 0000 000</t>
  </si>
  <si>
    <t>Администрация Рождественского сельсовета</t>
  </si>
  <si>
    <t>Функционирование администрации Рождественского сельсовета</t>
  </si>
  <si>
    <t>Резервные фонды исполнительных органов местного самоуправления по администрации Рождественского сельсовета в рамках непрограммных расходов отдельных органов местного самоуправления</t>
  </si>
  <si>
    <t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</si>
  <si>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 Рождественского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</si>
  <si>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в рамках подпрограммы "Благоустройство территорий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сельсовета."</t>
  </si>
  <si>
    <t>Прочие мероприятия  в области жилищно-коммунального  хозяйства в рамках подпрограммы""Благоустройство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</si>
  <si>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Мероприятие в области организации водоснабжения населения  в рамках подпрограммы "Благоустройство территорий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сельсовета."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</si>
  <si>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самоуправления</t>
  </si>
  <si>
    <t>Муниципальная программа Рождественского сельсовета"Создание безопасных и комфортных условий для проживания на территории Рождественского сельсовета"</t>
  </si>
  <si>
    <t>Подпрограмма "Обеспечение безопасности жителей Рождественского сельсовета"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</si>
  <si>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      сельсовета"</t>
  </si>
  <si>
    <t xml:space="preserve">Обеспечение мероприятий 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</si>
  <si>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Подпрограмма "Содержание автомобильных дорог общего пользования Рождественского сельсовета""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</si>
  <si>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сельсовета" муниципальной программы "Создание безопасных и комфортных условий для проживания на территории Рождественскогоо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</si>
  <si>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местного бюджета  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</si>
  <si>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территорииРождественского сельсовета"</t>
  </si>
  <si>
    <t>Мероприятия в области организации водоснабжения населения в рамках подпрограммы  "Благоустройство территории Рождественского сельсовета" муниципальной программы "Создание безопасных и комфортных условий для проживания на территории Рождественского сельсовета"</t>
  </si>
  <si>
    <t>Уличное освещение в рамках подпрограммы "Благоустройство территории Рождественского сельсовета" муниципальной программы "Создание безопасных и комфортных условий для проживания на территории Рождественского сельсовета"</t>
  </si>
  <si>
    <t>Подпрограмма " Прочие мероприятия Рождественского сельсовета"</t>
  </si>
  <si>
    <t>0140000000</t>
  </si>
  <si>
    <t>500</t>
  </si>
  <si>
    <t>540</t>
  </si>
  <si>
    <t>0140082060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</si>
  <si>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</si>
  <si>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Межбюджетные трансферты  общего характера  бюджетам бюджетной системы Росийской Федерации </t>
  </si>
  <si>
    <t>Прочие межбюджетные трансферты  общего характера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</si>
  <si>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</si>
  <si>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8110082080</t>
  </si>
  <si>
    <t xml:space="preserve">Муниципальная программа "Создание безопасных и комфортных условий для проживания на территории Рождественского сельсовета" </t>
  </si>
  <si>
    <t xml:space="preserve">Уличное освещение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</si>
  <si>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</si>
  <si>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Меприятия в области организации водоснабжения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</si>
  <si>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"Обеспечение безопасности жителей  Рождественского сельсовета"</t>
  </si>
  <si>
    <t>Резервные фонды исполнительных органов местного самоуправления по администрации Рождественского сельсовета в рамках непрограмных расходов отдельных органов местного самоуправления</t>
  </si>
  <si>
    <t>Прочие мероприятия в области жилищно-комунального хозяйства в рамках подрограммы "Благоустройство територий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</si>
  <si>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"Содержание автомобильных дорог общего пользования Рождественского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</si>
  <si>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</si>
  <si>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</si>
  <si>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Подпрограмма "Прочие мероприятия Рождественского сельсовета "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</si>
  <si>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самоуправления</t>
  </si>
  <si>
    <t>91000000000</t>
  </si>
  <si>
    <t xml:space="preserve">                                                                                                                                                          Совета депутатов от</t>
  </si>
  <si>
    <t xml:space="preserve">Муниципальная программа Рождественского сельсовета"Создание безопасных и комфортных условий для проживания на территории Рождественского сельсовета" </t>
  </si>
  <si>
    <t>Подпрограмма ""Благоустройство территории Рождественского сельсовета "</t>
  </si>
  <si>
    <t>100183090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</si>
  <si>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</t>
  </si>
  <si>
    <t>81000000000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</si>
  <si>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</si>
  <si>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01300S4120</t>
  </si>
  <si>
    <t xml:space="preserve">Обеспечение мероприятий по первичным мерам пожарной безопасности в рамках подпрогрпммы "Обеспечение безопасности жителей Рождественского сельсовета" муниципальной программы 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</si>
  <si>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</si>
  <si>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Рождественского сельсовета " 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</si>
  <si>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Уличное освещение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</si>
  <si>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Муниципальная программа "Создание безопасных и комфортных условий для проживания на территории Рождественского сельсовета"</t>
  </si>
  <si>
    <t xml:space="preserve">Дотации бюджетам бюджетной системы Российской Федерации </t>
  </si>
  <si>
    <t>Дотация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</si>
  <si>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</si>
  <si>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</si>
  <si>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субьектов Российской Федерации</t>
  </si>
  <si>
    <t xml:space="preserve">Прочие межбюджетные трансферты передаваемые бюджетам сельских поселений 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</si>
  <si>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</si>
  <si>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</si>
  <si>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</si>
  <si>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</si>
  <si>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</si>
  <si>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 полномочий по созданию деятельности административных комиссий</t>
  </si>
  <si>
    <t>Социальная политика</t>
  </si>
  <si>
    <t>1000</t>
  </si>
  <si>
    <t>Пенсионное обеспечение</t>
  </si>
  <si>
    <t>1001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</si>
  <si>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Рождественского сельсовета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</si>
  <si>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0000000000</t>
  </si>
  <si>
    <t>0140082110</t>
  </si>
  <si>
    <t>01200S5080</t>
  </si>
  <si>
    <t>Функционирование администрации Рождественскогосельсовета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</si>
  <si>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  </t>
  </si>
  <si>
    <t>ПЕНСИОННОЕ ОБЕСПЕЧЕНИЕ</t>
  </si>
  <si>
    <t>СОЦИАЛЬНАЯ ПОЛИТИКА</t>
  </si>
  <si>
    <t>831 2 04 00000 00 0000 000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</si>
  <si>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</si>
  <si>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</si>
  <si>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0120082120</t>
  </si>
  <si>
    <t xml:space="preserve"> Мероприятия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</si>
  <si>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8110082090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</si>
  <si>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органами  местного самоуправления поселений по внешнему муниципальному финансовому контролю  сельских поселений  в рамках непрограмных расходов отдельных органов местного самоуправления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</si>
  <si>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в рамках непрограмных расходов отдельных органов местного самоуправления</t>
  </si>
  <si>
    <t>01200S5090</t>
  </si>
  <si>
    <t xml:space="preserve">                                                            ПРОЕКТ    РЕШЕНИЯ         </t>
  </si>
  <si>
    <t xml:space="preserve">                                                                                                                                                                                        к проекту решения Рождественского сельского</t>
  </si>
  <si>
    <t>к проекту решения Рождественского сельского</t>
  </si>
  <si>
    <t xml:space="preserve">                                                                                                                                                           к проекту Решения Рождественского сельского</t>
  </si>
  <si>
    <t xml:space="preserve">                                                                                         к проекту Решения Рождественского сельского</t>
  </si>
  <si>
    <t>к проекту Решения Рождественского сельского</t>
  </si>
  <si>
    <t xml:space="preserve">                                                          РЕШИЛ:</t>
  </si>
  <si>
    <t xml:space="preserve">    источников внутреннего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согласно приложению 1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</si>
  <si>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№7 Межбюджетные трансферты, передаваемые бюджетам муниципальных районов из бюджетов поселений к настоящему Решению</t>
  </si>
  <si>
    <t xml:space="preserve">3. Настоящее Решение вступает в силу в день,следующий за днем его опубликования в газете "Рождественские вести" </t>
  </si>
  <si>
    <t>Исполнение  ведомственной структуры расходов бюджета поселений</t>
  </si>
  <si>
    <t>Приложение №7</t>
  </si>
  <si>
    <t>к проекту Решения</t>
  </si>
  <si>
    <t>код ведомства</t>
  </si>
  <si>
    <t>раздел</t>
  </si>
  <si>
    <t>подраздел</t>
  </si>
  <si>
    <t>целевая статья</t>
  </si>
  <si>
    <t>вид расхода</t>
  </si>
  <si>
    <t>Наименование  МО</t>
  </si>
  <si>
    <t>утверждено решением о бюджете</t>
  </si>
  <si>
    <t>бюджетная роспись с учетом изменений</t>
  </si>
  <si>
    <t>исполнено</t>
  </si>
  <si>
    <t>Администрация Вороковского сельсовета</t>
  </si>
  <si>
    <t>01</t>
  </si>
  <si>
    <t>МО Казачинский район</t>
  </si>
  <si>
    <t>Итого</t>
  </si>
  <si>
    <t>Рождественского сельского Совета депутатов</t>
  </si>
  <si>
    <t>08</t>
  </si>
  <si>
    <t>10</t>
  </si>
  <si>
    <t>14</t>
  </si>
  <si>
    <t>03</t>
  </si>
  <si>
    <t xml:space="preserve">                 от 00 00 2019г     №00</t>
  </si>
  <si>
    <t xml:space="preserve">Исполнение межбюджетных трансфертов, передаваемых бюджетам муниципальных районов из бюджетов поселений </t>
  </si>
  <si>
    <t>ШТРАФЫ ,САНКЦИИ, ВОЗМЕЩЕНИЕ УЩЕРБА</t>
  </si>
  <si>
    <t>000 1 16 00000 00 0000 000</t>
  </si>
  <si>
    <t>831 2 02 15000 00 0000 150</t>
  </si>
  <si>
    <t>831 2 02 15001 00 0000 150</t>
  </si>
  <si>
    <t>831 2 02 15001 10 0000 150</t>
  </si>
  <si>
    <t>831 2 02 15001 10 0020 150</t>
  </si>
  <si>
    <t>831 2 00 00000 00 0000 000</t>
  </si>
  <si>
    <t>831 2 02 15001 10 0030 150</t>
  </si>
  <si>
    <t>831 2 02 30000 00 0000150</t>
  </si>
  <si>
    <t>Субвенции бюджетам субъектов Российской Федерации</t>
  </si>
  <si>
    <t>831 2 02 30024 00 0000 150</t>
  </si>
  <si>
    <t>831 2 02 30024 10 4901 150</t>
  </si>
  <si>
    <t>831 2 02 30024 10 0000 150</t>
  </si>
  <si>
    <t>Субвенции  бюджетам   поселений на выполнение передаваемых полномочий субьектов Российской Федерации</t>
  </si>
  <si>
    <t>831 2 02 35118 00 0000 150</t>
  </si>
  <si>
    <t>831 2 02 35118 10 0000 150</t>
  </si>
  <si>
    <t>831 2 02 40000 00 0000 150</t>
  </si>
  <si>
    <t>831 2 02 49999 00 0000 150</t>
  </si>
  <si>
    <t>831 2 02 49999 10 0000 150</t>
  </si>
  <si>
    <t>831 2 02 49999 10 0002 150</t>
  </si>
  <si>
    <t>831 2 04 05099 10 0000 150</t>
  </si>
  <si>
    <t>Осуществление (возмещение), направленных на развитие и повышение качества работы муниципальных учреждений, предоставление новых муниципальных услуг, повышение их качества, 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</si>
  <si>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00 00 2021  г                                     с.Рождественское                                              № 00</t>
  </si>
  <si>
    <t>1. Утвердить отчет об исполнении бюджета поселения за 2020 год, в том числе;</t>
  </si>
  <si>
    <t>2. Утвердить исполнение бюджета поселения за 2020 год со следующими показателями:</t>
  </si>
  <si>
    <t>Председатель сельского Совета депутатов:                               С.Г.Прокопьев</t>
  </si>
  <si>
    <t>Об испонении бюджета поселения Рождественского сельсовета за 2020 год</t>
  </si>
  <si>
    <t xml:space="preserve">                                                                                             Совета депутатов от 00.00.2021 г№ 00</t>
  </si>
  <si>
    <t xml:space="preserve">бюджета поселения на 2020 год </t>
  </si>
  <si>
    <t>-10753499,00</t>
  </si>
  <si>
    <t>10753499,00</t>
  </si>
  <si>
    <t>11776383,05</t>
  </si>
  <si>
    <t>-11793277,00</t>
  </si>
  <si>
    <t>11601714,79</t>
  </si>
  <si>
    <t>-11775521,43</t>
  </si>
  <si>
    <t xml:space="preserve">                                                                                                                                                                   Совета депутатов от 00.00.2021 г № 00</t>
  </si>
  <si>
    <t xml:space="preserve">           Исполнение  доходов бюджета поселения за  2020 год</t>
  </si>
  <si>
    <t>Денежные взыскания (шрафы)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</si>
  <si>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831 1 16 02000 00 0000 140</t>
  </si>
  <si>
    <t>161 1 16 02000 10 0000 140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</si>
  <si>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</si>
  <si>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831 2 07 00000 00 0000 150</t>
  </si>
  <si>
    <t xml:space="preserve">ПРОЧИЕ БЕЗВОЗМЕЗДНЫЕ ПОСТУПЛЕНИЯ </t>
  </si>
  <si>
    <t>831 2 07 05030 10 0000 150</t>
  </si>
  <si>
    <t>Прочие безвозмездные поступления  в бюджеты сельских поселений</t>
  </si>
  <si>
    <t>Прочие межбюджетные трансферты, передаваемые бюджетам сельских  поселений (на  реализацию мероприятий связанных с обеспечением санитарно-эпидемиологичесской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</si>
  <si>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831 2 02 49999 10 5853 150</t>
  </si>
  <si>
    <t>8251418,00</t>
  </si>
  <si>
    <t>831 2 02 49999 10 7745 150</t>
  </si>
  <si>
    <t>Прочие межбюджетные трансферты, передаваемые бюджетам сельских  поселений (за содействие  развитию налогового потенциала)</t>
  </si>
  <si>
    <t>831 2 02 20000 00 0000 150</t>
  </si>
  <si>
    <t>831 2 02 29999 00 0000 150</t>
  </si>
  <si>
    <t>831 2 02 29999 10 0000 150</t>
  </si>
  <si>
    <t>831 2 02 29999 10 1035 150</t>
  </si>
  <si>
    <t>831 2 02 29999 10 1036 150</t>
  </si>
  <si>
    <t>831 2 02 29999 10 1049 150</t>
  </si>
  <si>
    <t>831 2 02 29999 10 7412 150</t>
  </si>
  <si>
    <t>831 2 02 29999 10 7508 150</t>
  </si>
  <si>
    <t>831 2 02 29999 10 7641 150</t>
  </si>
  <si>
    <t xml:space="preserve"> 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</si>
  <si>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</si>
  <si>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сельских поселений </t>
  </si>
  <si>
    <t>Прочие субсидии бюджетам сельских  поселений на  частичное финансирование(возмещение)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края.</t>
  </si>
  <si>
    <t>Прочие субсидии бюджетам сельских  поселений на  частичное финансирование(возмещение)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</si>
  <si>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Прочие субсидии бюджетам сельских  поселений на частичное финансирование(возмещение) 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</t>
  </si>
  <si>
    <t>Прочие субсидии бюджетам сельских поселений на обеспечение первичных мер пожарной безопасности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</si>
  <si>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</si>
  <si>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Прочиесубсидии бюджетам сельских поселений на осуществление  расходов направленных на реализацию мероприятий по поддержке местных инициатив территорий городских и сельских поселений.</t>
  </si>
  <si>
    <t xml:space="preserve">             Совета депутатов от 00.00.2021 г № 00</t>
  </si>
  <si>
    <t xml:space="preserve">      Исполнение расходов бюджета поселений по разделам и подразделам   классификации расходов бюджетов Российской Федерации за 2020 год </t>
  </si>
  <si>
    <t>0107</t>
  </si>
  <si>
    <t>Обеспечение проведения выборов и референдумов</t>
  </si>
  <si>
    <t xml:space="preserve">                            к  проекту  Решения Рождественского сельского                                                                                                                                                                                                                                     Совета депутатов от 00.00.2021г №00 </t>
  </si>
  <si>
    <t>за 2020 год</t>
  </si>
  <si>
    <t>8110010490</t>
  </si>
  <si>
    <t>Специальные расходы</t>
  </si>
  <si>
    <t>8110080850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</si>
  <si>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непрограмных расходов отдельных органов местного самоуправления</t>
  </si>
  <si>
    <t>0110081060</t>
  </si>
  <si>
    <t xml:space="preserve">Мероприятия в области занятости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</si>
  <si>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>Расходы на  частичное финансирование(возмещение)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края.</t>
  </si>
  <si>
    <t>Средства на  частичное финансирование(возмещение)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непрограмных расходов отдельных органов местного самоуправления</t>
  </si>
  <si>
    <t>8110010350</t>
  </si>
  <si>
    <t>8110010360</t>
  </si>
  <si>
    <t>0110010490</t>
  </si>
  <si>
    <t>Расходы направленные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непрограмных расходов отдельных органов местного самоуправления</t>
  </si>
  <si>
    <t>811W058530</t>
  </si>
  <si>
    <t>1300S7450</t>
  </si>
  <si>
    <t xml:space="preserve">Мероприятия за содействие развитию налогового потенциала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 </t>
  </si>
  <si>
    <t>01100S6410</t>
  </si>
  <si>
    <t>Расходы на реализацию мероприятий по поддержке местных инициатив, за счет средств местного бюджета, поступления от юридических лиц и вкладов граждан в рамках подпрограммы " Благоустройство территории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</si>
  <si>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0110081040</t>
  </si>
  <si>
    <t>Организация и содержание мест захоронения в рамках подпрограммы " 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</si>
  <si>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00.00.2021 г № 00</t>
  </si>
  <si>
    <t>Исполнение по целевым статьям (муниципальным программам Рождественского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за 2020 год</t>
  </si>
  <si>
    <t>606269,90</t>
  </si>
  <si>
    <t>460210,00</t>
  </si>
  <si>
    <t>140733,53</t>
  </si>
  <si>
    <t>89868,64</t>
  </si>
  <si>
    <t>595816,30</t>
  </si>
  <si>
    <t>75807,61</t>
  </si>
  <si>
    <t>7109,39</t>
  </si>
  <si>
    <t>3556,00</t>
  </si>
  <si>
    <t>22700,00</t>
  </si>
  <si>
    <t>14000,00</t>
  </si>
  <si>
    <t>3000,00</t>
  </si>
  <si>
    <t>90307,00</t>
  </si>
  <si>
    <t>14122,00</t>
  </si>
  <si>
    <t>181776,00</t>
  </si>
  <si>
    <t>184059,40</t>
  </si>
  <si>
    <t>Совета депутатов от 00.00.2021 г № 00</t>
  </si>
  <si>
    <t xml:space="preserve">Исполнение бюджетных ассигнований по разделам, подразделам, целевым статьям (муниципальным программам Рождественского сельсовета и непрограммным направлениям деятельности), группам и подгруппам видов расходов классификации расходов Рождественского сельсовета за 2020 год </t>
  </si>
  <si>
    <t>9110010350</t>
  </si>
  <si>
    <t>9110010360</t>
  </si>
  <si>
    <t>110010490</t>
  </si>
  <si>
    <t>01300S7450</t>
  </si>
  <si>
    <t>460210</t>
  </si>
  <si>
    <t>46500,00</t>
  </si>
  <si>
    <t>00.00.2021</t>
  </si>
  <si>
    <t xml:space="preserve">    исполнение бюджета поселения по доходам в сумме 11775521,43 рублей; и расходам в сумме 11601714,79 рублей; исполнение бюджета поселения с дефицитом в сумме 173806,64 рублей; исполнение по источникам внутреннего финансирования дефицита бюджета поселения в сумме 173806,64 рублей.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</si>
</sst>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#,##0.00&quot;р.&quot;"/>
    <numFmt numFmtId="194" formatCode="0.0%"/>
    <numFmt numFmtId="195" formatCode="#,##0.0"/>
    <numFmt numFmtId="196" formatCode="0.000%"/>
    <numFmt numFmtId="197" formatCode="0.0"/>
    <numFmt numFmtId="198" formatCode="?"/>
    <numFmt numFmtId="199" formatCode="0000000000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sz val="10"/>
      <name val="Helv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2" fontId="1" fillId="0" borderId="10" xfId="65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65" applyNumberFormat="1" applyFont="1" applyFill="1" applyBorder="1" applyAlignment="1">
      <alignment horizontal="right" vertical="top" wrapText="1"/>
    </xf>
    <xf numFmtId="49" fontId="1" fillId="0" borderId="10" xfId="65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194" fontId="2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/>
    </xf>
    <xf numFmtId="49" fontId="1" fillId="0" borderId="10" xfId="65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197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/>
    </xf>
    <xf numFmtId="2" fontId="6" fillId="34" borderId="10" xfId="55" applyNumberFormat="1" applyFont="1" applyFill="1" applyBorder="1" applyAlignment="1">
      <alignment vertical="top" wrapText="1"/>
      <protection/>
    </xf>
    <xf numFmtId="0" fontId="6" fillId="34" borderId="10" xfId="0" applyFont="1" applyFill="1" applyBorder="1" applyAlignment="1">
      <alignment horizontal="left" wrapText="1"/>
    </xf>
    <xf numFmtId="49" fontId="6" fillId="34" borderId="10" xfId="53" applyNumberFormat="1" applyFont="1" applyFill="1" applyBorder="1" applyAlignment="1">
      <alignment horizontal="left" vertical="top" wrapText="1"/>
      <protection/>
    </xf>
    <xf numFmtId="2" fontId="6" fillId="34" borderId="10" xfId="0" applyNumberFormat="1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55" applyNumberFormat="1" applyFont="1" applyFill="1" applyBorder="1" applyAlignment="1">
      <alignment horizontal="center"/>
      <protection/>
    </xf>
    <xf numFmtId="4" fontId="6" fillId="34" borderId="10" xfId="55" applyNumberFormat="1" applyFont="1" applyFill="1" applyBorder="1">
      <alignment/>
      <protection/>
    </xf>
    <xf numFmtId="2" fontId="6" fillId="0" borderId="10" xfId="55" applyNumberFormat="1" applyFont="1" applyFill="1" applyBorder="1" applyAlignment="1">
      <alignment vertical="top" wrapText="1"/>
      <protection/>
    </xf>
    <xf numFmtId="198" fontId="6" fillId="34" borderId="14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wrapText="1"/>
    </xf>
    <xf numFmtId="2" fontId="6" fillId="34" borderId="10" xfId="53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49" fontId="2" fillId="0" borderId="10" xfId="54" applyNumberFormat="1" applyFont="1" applyFill="1" applyBorder="1" applyAlignment="1">
      <alignment horizontal="center" wrapText="1"/>
      <protection/>
    </xf>
    <xf numFmtId="2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197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vertical="center"/>
    </xf>
    <xf numFmtId="2" fontId="17" fillId="34" borderId="10" xfId="0" applyNumberFormat="1" applyFont="1" applyFill="1" applyBorder="1" applyAlignment="1">
      <alignment vertical="center"/>
    </xf>
    <xf numFmtId="2" fontId="6" fillId="34" borderId="10" xfId="55" applyNumberFormat="1" applyFont="1" applyFill="1" applyBorder="1" applyAlignment="1">
      <alignment vertical="center"/>
      <protection/>
    </xf>
    <xf numFmtId="2" fontId="0" fillId="0" borderId="0" xfId="0" applyNumberFormat="1" applyAlignment="1">
      <alignment/>
    </xf>
    <xf numFmtId="10" fontId="2" fillId="0" borderId="10" xfId="60" applyNumberFormat="1" applyFont="1" applyBorder="1" applyAlignment="1">
      <alignment horizontal="center" vertical="center"/>
    </xf>
    <xf numFmtId="10" fontId="2" fillId="0" borderId="10" xfId="60" applyNumberFormat="1" applyFont="1" applyBorder="1" applyAlignment="1">
      <alignment horizontal="center" vertical="top"/>
    </xf>
    <xf numFmtId="199" fontId="2" fillId="0" borderId="10" xfId="0" applyNumberFormat="1" applyFont="1" applyBorder="1" applyAlignment="1">
      <alignment horizontal="center" wrapText="1"/>
    </xf>
    <xf numFmtId="197" fontId="2" fillId="0" borderId="10" xfId="0" applyNumberFormat="1" applyFont="1" applyFill="1" applyBorder="1" applyAlignment="1">
      <alignment horizontal="right" wrapText="1"/>
    </xf>
    <xf numFmtId="9" fontId="0" fillId="0" borderId="10" xfId="0" applyNumberFormat="1" applyBorder="1" applyAlignment="1">
      <alignment/>
    </xf>
    <xf numFmtId="49" fontId="18" fillId="0" borderId="10" xfId="0" applyNumberFormat="1" applyFont="1" applyBorder="1" applyAlignment="1">
      <alignment horizontal="center" wrapText="1"/>
    </xf>
    <xf numFmtId="2" fontId="15" fillId="0" borderId="10" xfId="0" applyNumberFormat="1" applyFont="1" applyFill="1" applyBorder="1" applyAlignment="1">
      <alignment vertical="center"/>
    </xf>
    <xf numFmtId="2" fontId="6" fillId="34" borderId="10" xfId="55" applyNumberFormat="1" applyFont="1" applyFill="1" applyBorder="1" applyAlignment="1">
      <alignment horizontal="right" vertical="center"/>
      <protection/>
    </xf>
    <xf numFmtId="2" fontId="17" fillId="34" borderId="1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2" fontId="11" fillId="34" borderId="10" xfId="55" applyNumberFormat="1" applyFont="1" applyFill="1" applyBorder="1" applyAlignment="1">
      <alignment vertical="top" wrapText="1"/>
      <protection/>
    </xf>
    <xf numFmtId="0" fontId="13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/>
    </xf>
    <xf numFmtId="19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94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top" wrapText="1"/>
    </xf>
    <xf numFmtId="197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right" vertical="top" wrapText="1"/>
    </xf>
    <xf numFmtId="2" fontId="17" fillId="0" borderId="10" xfId="0" applyNumberFormat="1" applyFont="1" applyBorder="1" applyAlignment="1">
      <alignment horizontal="right" vertical="top" wrapText="1"/>
    </xf>
    <xf numFmtId="194" fontId="17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199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vertic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/>
    </xf>
    <xf numFmtId="49" fontId="1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top"/>
    </xf>
    <xf numFmtId="9" fontId="6" fillId="0" borderId="10" xfId="6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17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top" wrapText="1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2" fontId="13" fillId="0" borderId="0" xfId="0" applyNumberFormat="1" applyFont="1" applyAlignment="1">
      <alignment/>
    </xf>
    <xf numFmtId="2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top" wrapText="1"/>
    </xf>
    <xf numFmtId="0" fontId="6" fillId="34" borderId="10" xfId="55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9" fontId="11" fillId="0" borderId="10" xfId="65" applyNumberFormat="1" applyFont="1" applyFill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2" fontId="1" fillId="0" borderId="10" xfId="65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/>
    </xf>
    <xf numFmtId="49" fontId="6" fillId="34" borderId="10" xfId="0" applyNumberFormat="1" applyFont="1" applyFill="1" applyBorder="1" applyAlignment="1">
      <alignment horizontal="center" vertical="center"/>
    </xf>
    <xf numFmtId="199" fontId="21" fillId="0" borderId="1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97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/>
    </xf>
    <xf numFmtId="0" fontId="6" fillId="0" borderId="15" xfId="0" applyFont="1" applyBorder="1" applyAlignment="1">
      <alignment wrapText="1"/>
    </xf>
    <xf numFmtId="10" fontId="6" fillId="0" borderId="1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8515625" style="2" customWidth="1"/>
    <col min="2" max="2" width="26.00390625" style="2" customWidth="1"/>
    <col min="3" max="3" width="30.00390625" style="2" customWidth="1"/>
    <col min="4" max="4" width="13.140625" style="2" customWidth="1"/>
    <col min="5" max="5" width="14.57421875" style="2" customWidth="1"/>
    <col min="6" max="6" width="13.00390625" style="2" customWidth="1"/>
    <col min="7" max="16384" width="9.140625" style="2" customWidth="1"/>
  </cols>
  <sheetData>
    <row r="1" spans="2:7" ht="12.75">
      <c r="B1" s="1"/>
      <c r="C1" s="257"/>
      <c r="D1" s="257"/>
      <c r="E1" s="257"/>
      <c r="F1" s="257"/>
      <c r="G1" s="257"/>
    </row>
    <row r="2" spans="1:6" ht="12.75">
      <c r="A2" s="256" t="s">
        <v>100</v>
      </c>
      <c r="B2" s="256"/>
      <c r="C2" s="256"/>
      <c r="D2" s="256"/>
      <c r="E2" s="256"/>
      <c r="F2" s="256"/>
    </row>
    <row r="3" spans="1:6" ht="12.75">
      <c r="A3" s="4"/>
      <c r="B3" s="256" t="s">
        <v>346</v>
      </c>
      <c r="C3" s="256"/>
      <c r="D3" s="256"/>
      <c r="E3" s="256"/>
      <c r="F3" s="256"/>
    </row>
    <row r="4" spans="1:10" ht="12.75">
      <c r="A4" s="4"/>
      <c r="B4" s="256" t="s">
        <v>402</v>
      </c>
      <c r="C4" s="256"/>
      <c r="D4" s="256"/>
      <c r="E4" s="256"/>
      <c r="F4" s="256"/>
      <c r="I4" s="5"/>
      <c r="J4" s="5"/>
    </row>
    <row r="5" spans="1:6" ht="12.75">
      <c r="A5" s="4"/>
      <c r="B5" s="258"/>
      <c r="C5" s="258"/>
      <c r="D5" s="258"/>
      <c r="E5" s="258"/>
      <c r="F5" s="258"/>
    </row>
    <row r="6" spans="1:6" ht="12.75">
      <c r="A6" s="262" t="s">
        <v>149</v>
      </c>
      <c r="B6" s="262"/>
      <c r="C6" s="262"/>
      <c r="D6" s="262"/>
      <c r="E6" s="262"/>
      <c r="F6" s="262"/>
    </row>
    <row r="7" spans="1:6" ht="15" customHeight="1">
      <c r="A7" s="262" t="s">
        <v>403</v>
      </c>
      <c r="B7" s="262"/>
      <c r="C7" s="262"/>
      <c r="D7" s="262"/>
      <c r="E7" s="262"/>
      <c r="F7" s="262"/>
    </row>
    <row r="8" spans="1:6" ht="15" customHeight="1">
      <c r="A8" s="6"/>
      <c r="B8" s="6"/>
      <c r="C8" s="6"/>
      <c r="D8" s="6"/>
      <c r="E8" s="6"/>
      <c r="F8" s="6"/>
    </row>
    <row r="9" spans="1:6" ht="15" customHeight="1">
      <c r="A9" s="259" t="s">
        <v>9</v>
      </c>
      <c r="B9" s="259" t="s">
        <v>0</v>
      </c>
      <c r="C9" s="260" t="s">
        <v>31</v>
      </c>
      <c r="D9" s="62" t="s">
        <v>150</v>
      </c>
      <c r="E9" s="62" t="s">
        <v>151</v>
      </c>
      <c r="F9" s="62" t="s">
        <v>152</v>
      </c>
    </row>
    <row r="10" spans="1:6" ht="145.5" customHeight="1">
      <c r="A10" s="259"/>
      <c r="B10" s="259"/>
      <c r="C10" s="261"/>
      <c r="D10" s="62" t="s">
        <v>150</v>
      </c>
      <c r="E10" s="62" t="s">
        <v>151</v>
      </c>
      <c r="F10" s="62" t="s">
        <v>152</v>
      </c>
    </row>
    <row r="11" spans="1:6" ht="12.75">
      <c r="A11" s="8"/>
      <c r="B11" s="8">
        <v>1</v>
      </c>
      <c r="C11" s="8">
        <v>2</v>
      </c>
      <c r="D11" s="8">
        <v>3</v>
      </c>
      <c r="E11" s="8">
        <v>4</v>
      </c>
      <c r="F11" s="8">
        <v>5</v>
      </c>
    </row>
    <row r="12" spans="1:6" ht="39.75" customHeight="1">
      <c r="A12" s="259">
        <v>1</v>
      </c>
      <c r="B12" s="259" t="s">
        <v>93</v>
      </c>
      <c r="C12" s="263" t="s">
        <v>1</v>
      </c>
      <c r="D12" s="224">
        <v>0</v>
      </c>
      <c r="E12" s="60">
        <f>E20+E16</f>
        <v>-16893.949999999255</v>
      </c>
      <c r="F12" s="58">
        <f>F20+F16</f>
        <v>-173806.6400000006</v>
      </c>
    </row>
    <row r="13" spans="1:6" ht="13.5" customHeight="1" hidden="1" thickBot="1">
      <c r="A13" s="259"/>
      <c r="B13" s="259"/>
      <c r="C13" s="263"/>
      <c r="D13" s="58" t="str">
        <f>D14</f>
        <v>-10753499,00</v>
      </c>
      <c r="E13" s="58" t="str">
        <f>E14</f>
        <v>-11793277,00</v>
      </c>
      <c r="F13" s="58" t="str">
        <f>F14</f>
        <v>-11775521,43</v>
      </c>
    </row>
    <row r="14" spans="1:6" ht="26.25" customHeight="1">
      <c r="A14" s="7">
        <v>2</v>
      </c>
      <c r="B14" s="7" t="s">
        <v>94</v>
      </c>
      <c r="C14" s="9" t="s">
        <v>2</v>
      </c>
      <c r="D14" s="222" t="s">
        <v>404</v>
      </c>
      <c r="E14" s="61" t="s">
        <v>407</v>
      </c>
      <c r="F14" s="222" t="s">
        <v>409</v>
      </c>
    </row>
    <row r="15" spans="1:6" ht="25.5">
      <c r="A15" s="7">
        <v>3</v>
      </c>
      <c r="B15" s="7" t="s">
        <v>95</v>
      </c>
      <c r="C15" s="9" t="s">
        <v>3</v>
      </c>
      <c r="D15" s="222" t="s">
        <v>404</v>
      </c>
      <c r="E15" s="61" t="s">
        <v>407</v>
      </c>
      <c r="F15" s="222" t="s">
        <v>409</v>
      </c>
    </row>
    <row r="16" spans="1:8" ht="25.5">
      <c r="A16" s="7">
        <v>4</v>
      </c>
      <c r="B16" s="7" t="s">
        <v>96</v>
      </c>
      <c r="C16" s="9" t="s">
        <v>4</v>
      </c>
      <c r="D16" s="222" t="s">
        <v>404</v>
      </c>
      <c r="E16" s="61" t="s">
        <v>407</v>
      </c>
      <c r="F16" s="222" t="s">
        <v>409</v>
      </c>
      <c r="H16" s="245"/>
    </row>
    <row r="17" spans="1:6" ht="38.25">
      <c r="A17" s="7">
        <v>5</v>
      </c>
      <c r="B17" s="7" t="s">
        <v>97</v>
      </c>
      <c r="C17" s="9" t="s">
        <v>38</v>
      </c>
      <c r="D17" s="222" t="s">
        <v>404</v>
      </c>
      <c r="E17" s="61" t="s">
        <v>407</v>
      </c>
      <c r="F17" s="222" t="s">
        <v>409</v>
      </c>
    </row>
    <row r="18" spans="1:6" ht="25.5">
      <c r="A18" s="7">
        <v>6</v>
      </c>
      <c r="B18" s="7" t="s">
        <v>98</v>
      </c>
      <c r="C18" s="9" t="s">
        <v>5</v>
      </c>
      <c r="D18" s="61" t="s">
        <v>405</v>
      </c>
      <c r="E18" s="61" t="s">
        <v>406</v>
      </c>
      <c r="F18" s="61" t="s">
        <v>408</v>
      </c>
    </row>
    <row r="19" spans="1:6" ht="25.5">
      <c r="A19" s="7">
        <v>7</v>
      </c>
      <c r="B19" s="7" t="s">
        <v>101</v>
      </c>
      <c r="C19" s="9" t="s">
        <v>6</v>
      </c>
      <c r="D19" s="61" t="s">
        <v>405</v>
      </c>
      <c r="E19" s="61" t="s">
        <v>406</v>
      </c>
      <c r="F19" s="61" t="s">
        <v>408</v>
      </c>
    </row>
    <row r="20" spans="1:6" ht="25.5">
      <c r="A20" s="7">
        <v>8</v>
      </c>
      <c r="B20" s="7" t="s">
        <v>99</v>
      </c>
      <c r="C20" s="9" t="s">
        <v>7</v>
      </c>
      <c r="D20" s="61" t="s">
        <v>405</v>
      </c>
      <c r="E20" s="61" t="s">
        <v>406</v>
      </c>
      <c r="F20" s="61" t="s">
        <v>408</v>
      </c>
    </row>
    <row r="21" spans="1:6" ht="25.5">
      <c r="A21" s="7">
        <v>9</v>
      </c>
      <c r="B21" s="7" t="s">
        <v>102</v>
      </c>
      <c r="C21" s="9" t="s">
        <v>37</v>
      </c>
      <c r="D21" s="61" t="s">
        <v>405</v>
      </c>
      <c r="E21" s="61" t="s">
        <v>406</v>
      </c>
      <c r="F21" s="61" t="s">
        <v>408</v>
      </c>
    </row>
    <row r="22" spans="1:6" ht="39.75" customHeight="1">
      <c r="A22" s="7">
        <v>10</v>
      </c>
      <c r="B22" s="7"/>
      <c r="C22" s="9" t="s">
        <v>8</v>
      </c>
      <c r="D22" s="225">
        <f>D12</f>
        <v>0</v>
      </c>
      <c r="E22" s="80">
        <f>+E14+E18</f>
        <v>-16893.949999999255</v>
      </c>
      <c r="F22" s="223">
        <f>+F14+F18</f>
        <v>-173806.6400000006</v>
      </c>
    </row>
  </sheetData>
  <sheetProtection/>
  <mergeCells count="13">
    <mergeCell ref="B12:B13"/>
    <mergeCell ref="A12:A13"/>
    <mergeCell ref="A7:F7"/>
    <mergeCell ref="A6:F6"/>
    <mergeCell ref="C12:C13"/>
    <mergeCell ref="B4:F4"/>
    <mergeCell ref="A2:F2"/>
    <mergeCell ref="C1:G1"/>
    <mergeCell ref="B5:F5"/>
    <mergeCell ref="A9:A10"/>
    <mergeCell ref="B3:F3"/>
    <mergeCell ref="B9:B10"/>
    <mergeCell ref="C9:C1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5"/>
  <sheetViews>
    <sheetView zoomScalePageLayoutView="0" workbookViewId="0" topLeftCell="A4">
      <selection activeCell="K75" sqref="K75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76.57421875" style="0" customWidth="1"/>
    <col min="4" max="4" width="13.140625" style="0" customWidth="1"/>
    <col min="5" max="5" width="13.421875" style="0" customWidth="1"/>
    <col min="6" max="6" width="11.57421875" style="0" customWidth="1"/>
    <col min="7" max="7" width="10.8515625" style="0" customWidth="1"/>
    <col min="8" max="8" width="3.8515625" style="0" customWidth="1"/>
    <col min="9" max="9" width="4.00390625" style="0" customWidth="1"/>
    <col min="10" max="10" width="3.140625" style="0" customWidth="1"/>
    <col min="11" max="11" width="5.57421875" style="0" customWidth="1"/>
    <col min="12" max="12" width="5.28125" style="0" customWidth="1"/>
    <col min="13" max="13" width="16.8515625" style="0" customWidth="1"/>
    <col min="14" max="14" width="14.7109375" style="0" customWidth="1"/>
  </cols>
  <sheetData>
    <row r="2" spans="1:12" ht="12.75">
      <c r="A2" s="54"/>
      <c r="B2" s="54"/>
      <c r="C2" s="5"/>
      <c r="D2" s="5"/>
      <c r="E2" s="5"/>
      <c r="F2" s="5"/>
      <c r="G2" s="5"/>
      <c r="H2" s="5"/>
      <c r="I2" s="5"/>
      <c r="J2" s="54"/>
      <c r="K2" s="54"/>
      <c r="L2" s="54"/>
    </row>
    <row r="3" spans="1:12" ht="12.75">
      <c r="A3" s="54"/>
      <c r="B3" s="54"/>
      <c r="C3" s="5"/>
      <c r="D3" s="5"/>
      <c r="E3" s="5"/>
      <c r="F3" s="5"/>
      <c r="G3" s="5"/>
      <c r="H3" s="5"/>
      <c r="I3" s="5"/>
      <c r="J3" s="54"/>
      <c r="K3" s="54"/>
      <c r="L3" s="54"/>
    </row>
    <row r="4" spans="1:12" ht="12.75">
      <c r="A4" s="54"/>
      <c r="B4" s="54"/>
      <c r="C4" s="5"/>
      <c r="D4" s="5"/>
      <c r="E4" s="5"/>
      <c r="F4" s="5"/>
      <c r="G4" s="5"/>
      <c r="H4" s="5"/>
      <c r="I4" s="5"/>
      <c r="J4" s="54"/>
      <c r="K4" s="54"/>
      <c r="L4" s="54"/>
    </row>
    <row r="5" spans="1:12" ht="13.5" customHeight="1">
      <c r="A5" s="5" t="s">
        <v>147</v>
      </c>
      <c r="B5" s="5"/>
      <c r="C5" s="256" t="s">
        <v>154</v>
      </c>
      <c r="D5" s="256"/>
      <c r="E5" s="257" t="s">
        <v>155</v>
      </c>
      <c r="F5" s="257"/>
      <c r="G5" s="257"/>
      <c r="H5" s="5"/>
      <c r="I5" s="5"/>
      <c r="J5" s="5"/>
      <c r="K5" s="5"/>
      <c r="L5" s="5"/>
    </row>
    <row r="6" spans="1:12" ht="12.75" customHeight="1">
      <c r="A6" s="5" t="s">
        <v>217</v>
      </c>
      <c r="B6" s="5"/>
      <c r="C6" s="256" t="s">
        <v>343</v>
      </c>
      <c r="D6" s="256"/>
      <c r="E6" s="256"/>
      <c r="F6" s="256"/>
      <c r="G6" s="5"/>
      <c r="H6" s="5"/>
      <c r="I6" s="5"/>
      <c r="J6" s="5"/>
      <c r="K6" s="5"/>
      <c r="L6" s="5"/>
    </row>
    <row r="7" spans="1:12" ht="12.75">
      <c r="A7" s="5" t="s">
        <v>153</v>
      </c>
      <c r="B7" s="5"/>
      <c r="C7" s="256" t="s">
        <v>410</v>
      </c>
      <c r="D7" s="256"/>
      <c r="E7" s="256"/>
      <c r="F7" s="256"/>
      <c r="G7" s="256"/>
      <c r="H7" s="5"/>
      <c r="I7" s="5"/>
      <c r="J7" s="5"/>
      <c r="K7" s="5"/>
      <c r="L7" s="5"/>
    </row>
    <row r="8" spans="1:12" ht="9.75" customHeight="1">
      <c r="A8" s="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277" t="s">
        <v>411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</row>
    <row r="10" spans="1:12" ht="12.75">
      <c r="A10" s="2" t="s">
        <v>104</v>
      </c>
      <c r="B10" s="54"/>
      <c r="C10" s="264" t="s">
        <v>156</v>
      </c>
      <c r="D10" s="264"/>
      <c r="E10" s="264"/>
      <c r="F10" s="264"/>
      <c r="G10" s="264"/>
      <c r="H10" s="54"/>
      <c r="I10" s="54"/>
      <c r="J10" s="54"/>
      <c r="K10" s="54"/>
      <c r="L10" s="54"/>
    </row>
    <row r="11" spans="1:12" ht="30" customHeight="1">
      <c r="A11" s="269" t="s">
        <v>9</v>
      </c>
      <c r="B11" s="270" t="s">
        <v>82</v>
      </c>
      <c r="C11" s="259" t="s">
        <v>105</v>
      </c>
      <c r="D11" s="265" t="s">
        <v>150</v>
      </c>
      <c r="E11" s="265" t="s">
        <v>151</v>
      </c>
      <c r="F11" s="265" t="s">
        <v>152</v>
      </c>
      <c r="G11" s="267" t="s">
        <v>157</v>
      </c>
      <c r="H11" s="54"/>
      <c r="I11" s="54"/>
      <c r="J11" s="54"/>
      <c r="K11" s="54"/>
      <c r="L11" s="54"/>
    </row>
    <row r="12" spans="1:12" ht="30" customHeight="1">
      <c r="A12" s="269"/>
      <c r="B12" s="270"/>
      <c r="C12" s="259"/>
      <c r="D12" s="266"/>
      <c r="E12" s="266"/>
      <c r="F12" s="266"/>
      <c r="G12" s="268"/>
      <c r="H12" s="54"/>
      <c r="I12" s="54"/>
      <c r="J12" s="54"/>
      <c r="K12" s="54"/>
      <c r="L12" s="54"/>
    </row>
    <row r="13" spans="1:12" ht="12.75">
      <c r="A13" s="32"/>
      <c r="B13" s="8">
        <v>1</v>
      </c>
      <c r="C13" s="8">
        <v>2</v>
      </c>
      <c r="D13" s="8">
        <v>3</v>
      </c>
      <c r="E13" s="63">
        <v>4</v>
      </c>
      <c r="F13" s="63">
        <v>5</v>
      </c>
      <c r="G13" s="63">
        <v>6</v>
      </c>
      <c r="H13" s="54"/>
      <c r="I13" s="54"/>
      <c r="J13" s="54"/>
      <c r="K13" s="54"/>
      <c r="L13" s="54"/>
    </row>
    <row r="14" spans="1:12" ht="17.25" customHeight="1">
      <c r="A14" s="8">
        <v>1</v>
      </c>
      <c r="B14" s="8" t="s">
        <v>106</v>
      </c>
      <c r="C14" s="32" t="s">
        <v>83</v>
      </c>
      <c r="D14" s="64">
        <f>D15+D20+D26+D29+D39</f>
        <v>382417</v>
      </c>
      <c r="E14" s="64">
        <f>E15+E20+E26+E29+E39+E42</f>
        <v>437132</v>
      </c>
      <c r="F14" s="64">
        <f>F15+F20+F26+F29+F39+F42</f>
        <v>425453.43</v>
      </c>
      <c r="G14" s="65">
        <f>F14/E14</f>
        <v>0.9732836534502164</v>
      </c>
      <c r="H14" s="54"/>
      <c r="I14" s="54"/>
      <c r="J14" s="54"/>
      <c r="K14" s="54"/>
      <c r="L14" s="54"/>
    </row>
    <row r="15" spans="1:12" ht="18.75" customHeight="1">
      <c r="A15" s="8">
        <v>2</v>
      </c>
      <c r="B15" s="8" t="s">
        <v>107</v>
      </c>
      <c r="C15" s="32" t="s">
        <v>84</v>
      </c>
      <c r="D15" s="64">
        <f>+D16</f>
        <v>92340</v>
      </c>
      <c r="E15" s="64">
        <f>E16</f>
        <v>93007</v>
      </c>
      <c r="F15" s="64">
        <f>+F16</f>
        <v>93006.95999999999</v>
      </c>
      <c r="G15" s="65">
        <f aca="true" t="shared" si="0" ref="G15:G74">F15/E15</f>
        <v>0.9999995699248443</v>
      </c>
      <c r="H15" s="54"/>
      <c r="I15" s="54"/>
      <c r="J15" s="54"/>
      <c r="K15" s="54"/>
      <c r="L15" s="54"/>
    </row>
    <row r="16" spans="1:12" ht="18.75" customHeight="1">
      <c r="A16" s="8">
        <v>3</v>
      </c>
      <c r="B16" s="8" t="s">
        <v>108</v>
      </c>
      <c r="C16" s="32" t="s">
        <v>109</v>
      </c>
      <c r="D16" s="64">
        <f>D17+D18+D19</f>
        <v>92340</v>
      </c>
      <c r="E16" s="64">
        <f>E17+E18+E19</f>
        <v>93007</v>
      </c>
      <c r="F16" s="64">
        <f>F17+F18+F19</f>
        <v>93006.95999999999</v>
      </c>
      <c r="G16" s="65">
        <f t="shared" si="0"/>
        <v>0.9999995699248443</v>
      </c>
      <c r="H16" s="54"/>
      <c r="I16" s="54"/>
      <c r="J16" s="54"/>
      <c r="K16" s="54"/>
      <c r="L16" s="54"/>
    </row>
    <row r="17" spans="1:12" ht="41.25" customHeight="1">
      <c r="A17" s="8">
        <v>4</v>
      </c>
      <c r="B17" s="8" t="s">
        <v>110</v>
      </c>
      <c r="C17" s="34" t="s">
        <v>148</v>
      </c>
      <c r="D17" s="64">
        <v>92230</v>
      </c>
      <c r="E17" s="64">
        <v>92664</v>
      </c>
      <c r="F17" s="64">
        <v>92664.2</v>
      </c>
      <c r="G17" s="65">
        <f t="shared" si="0"/>
        <v>1.0000021583354917</v>
      </c>
      <c r="H17" s="54"/>
      <c r="I17" s="54"/>
      <c r="J17" s="54"/>
      <c r="K17" s="54"/>
      <c r="L17" s="54"/>
    </row>
    <row r="18" spans="1:12" ht="51" customHeight="1">
      <c r="A18" s="8">
        <v>5</v>
      </c>
      <c r="B18" s="8" t="s">
        <v>316</v>
      </c>
      <c r="C18" s="46" t="s">
        <v>318</v>
      </c>
      <c r="D18" s="64">
        <v>110</v>
      </c>
      <c r="E18" s="64">
        <v>11</v>
      </c>
      <c r="F18" s="64">
        <v>10.73</v>
      </c>
      <c r="G18" s="65">
        <f>F18/E18</f>
        <v>0.9754545454545455</v>
      </c>
      <c r="H18" s="54"/>
      <c r="I18" s="54"/>
      <c r="J18" s="54"/>
      <c r="K18" s="54"/>
      <c r="L18" s="54"/>
    </row>
    <row r="19" spans="1:12" ht="25.5" customHeight="1">
      <c r="A19" s="8">
        <v>6</v>
      </c>
      <c r="B19" s="8" t="s">
        <v>178</v>
      </c>
      <c r="C19" s="34" t="s">
        <v>317</v>
      </c>
      <c r="D19" s="64">
        <v>0</v>
      </c>
      <c r="E19" s="64">
        <v>332</v>
      </c>
      <c r="F19" s="64">
        <v>332.03</v>
      </c>
      <c r="G19" s="65">
        <f>F19/E19</f>
        <v>1.000090361445783</v>
      </c>
      <c r="H19" s="54"/>
      <c r="I19" s="54"/>
      <c r="J19" s="54"/>
      <c r="K19" s="54"/>
      <c r="L19" s="54"/>
    </row>
    <row r="20" spans="1:12" ht="25.5" customHeight="1">
      <c r="A20" s="35">
        <v>7</v>
      </c>
      <c r="B20" s="8" t="s">
        <v>111</v>
      </c>
      <c r="C20" s="36" t="s">
        <v>112</v>
      </c>
      <c r="D20" s="64">
        <f>+D21</f>
        <v>109400</v>
      </c>
      <c r="E20" s="64">
        <f>+E21</f>
        <v>109400</v>
      </c>
      <c r="F20" s="64">
        <f>+F21</f>
        <v>97720.70999999999</v>
      </c>
      <c r="G20" s="65">
        <f t="shared" si="0"/>
        <v>0.8932423217550274</v>
      </c>
      <c r="H20" s="54"/>
      <c r="I20" s="54"/>
      <c r="J20" s="54"/>
      <c r="K20" s="54"/>
      <c r="L20" s="54"/>
    </row>
    <row r="21" spans="1:12" ht="28.5" customHeight="1">
      <c r="A21" s="8">
        <v>8</v>
      </c>
      <c r="B21" s="8" t="s">
        <v>113</v>
      </c>
      <c r="C21" s="36" t="s">
        <v>85</v>
      </c>
      <c r="D21" s="64">
        <f>+D22+D23+D24+D25</f>
        <v>109400</v>
      </c>
      <c r="E21" s="64">
        <f>+E22+E23+E24+E25</f>
        <v>109400</v>
      </c>
      <c r="F21" s="64">
        <f>+F22+F23+F24+F25</f>
        <v>97720.70999999999</v>
      </c>
      <c r="G21" s="65">
        <f t="shared" si="0"/>
        <v>0.8932423217550274</v>
      </c>
      <c r="H21" s="54"/>
      <c r="I21" s="54"/>
      <c r="J21" s="54"/>
      <c r="K21" s="54"/>
      <c r="L21" s="54"/>
    </row>
    <row r="22" spans="1:12" ht="24.75" customHeight="1">
      <c r="A22" s="8">
        <v>9</v>
      </c>
      <c r="B22" s="8" t="s">
        <v>114</v>
      </c>
      <c r="C22" s="36" t="s">
        <v>115</v>
      </c>
      <c r="D22" s="64">
        <v>50100</v>
      </c>
      <c r="E22" s="64">
        <v>50100</v>
      </c>
      <c r="F22" s="64">
        <v>45072.49</v>
      </c>
      <c r="G22" s="65">
        <f t="shared" si="0"/>
        <v>0.899650499001996</v>
      </c>
      <c r="H22" s="54"/>
      <c r="I22" s="54"/>
      <c r="J22" s="54"/>
      <c r="K22" s="54"/>
      <c r="L22" s="54"/>
    </row>
    <row r="23" spans="1:12" ht="42" customHeight="1">
      <c r="A23" s="8">
        <v>10</v>
      </c>
      <c r="B23" s="8" t="s">
        <v>116</v>
      </c>
      <c r="C23" s="36" t="s">
        <v>117</v>
      </c>
      <c r="D23" s="64">
        <v>300</v>
      </c>
      <c r="E23" s="64">
        <v>300</v>
      </c>
      <c r="F23" s="64">
        <v>322.38</v>
      </c>
      <c r="G23" s="65">
        <f t="shared" si="0"/>
        <v>1.0746</v>
      </c>
      <c r="H23" s="54"/>
      <c r="I23" s="54"/>
      <c r="J23" s="54"/>
      <c r="K23" s="54"/>
      <c r="L23" s="54"/>
    </row>
    <row r="24" spans="1:12" ht="36.75" customHeight="1">
      <c r="A24" s="8">
        <v>11</v>
      </c>
      <c r="B24" s="8" t="s">
        <v>118</v>
      </c>
      <c r="C24" s="36" t="s">
        <v>119</v>
      </c>
      <c r="D24" s="64">
        <v>65500</v>
      </c>
      <c r="E24" s="64">
        <v>65500</v>
      </c>
      <c r="F24" s="64">
        <v>60635.15</v>
      </c>
      <c r="G24" s="65">
        <f t="shared" si="0"/>
        <v>0.9257274809160305</v>
      </c>
      <c r="H24" s="54"/>
      <c r="I24" s="54"/>
      <c r="J24" s="54"/>
      <c r="K24" s="54"/>
      <c r="L24" s="54"/>
    </row>
    <row r="25" spans="1:12" ht="29.25" customHeight="1">
      <c r="A25" s="8">
        <v>12</v>
      </c>
      <c r="B25" s="8" t="s">
        <v>120</v>
      </c>
      <c r="C25" s="36" t="s">
        <v>121</v>
      </c>
      <c r="D25" s="64">
        <v>-6500</v>
      </c>
      <c r="E25" s="64">
        <v>-6500</v>
      </c>
      <c r="F25" s="64">
        <v>-8309.31</v>
      </c>
      <c r="G25" s="65">
        <f t="shared" si="0"/>
        <v>1.2783553846153846</v>
      </c>
      <c r="H25" s="54"/>
      <c r="I25" s="54"/>
      <c r="J25" s="54"/>
      <c r="K25" s="54"/>
      <c r="L25" s="54"/>
    </row>
    <row r="26" spans="1:12" ht="14.25" customHeight="1">
      <c r="A26" s="8">
        <v>13</v>
      </c>
      <c r="B26" s="8" t="s">
        <v>249</v>
      </c>
      <c r="C26" s="36" t="s">
        <v>247</v>
      </c>
      <c r="D26" s="64">
        <f aca="true" t="shared" si="1" ref="D26:F27">D27</f>
        <v>13902</v>
      </c>
      <c r="E26" s="64">
        <f t="shared" si="1"/>
        <v>8692</v>
      </c>
      <c r="F26" s="64">
        <f t="shared" si="1"/>
        <v>8692</v>
      </c>
      <c r="G26" s="65">
        <f t="shared" si="0"/>
        <v>1</v>
      </c>
      <c r="H26" s="54"/>
      <c r="I26" s="54"/>
      <c r="J26" s="54"/>
      <c r="K26" s="54"/>
      <c r="L26" s="54"/>
    </row>
    <row r="27" spans="1:12" ht="15.75" customHeight="1">
      <c r="A27" s="8">
        <v>14</v>
      </c>
      <c r="B27" s="8" t="s">
        <v>250</v>
      </c>
      <c r="C27" s="36" t="s">
        <v>248</v>
      </c>
      <c r="D27" s="64">
        <f t="shared" si="1"/>
        <v>13902</v>
      </c>
      <c r="E27" s="64">
        <f t="shared" si="1"/>
        <v>8692</v>
      </c>
      <c r="F27" s="64">
        <f t="shared" si="1"/>
        <v>8692</v>
      </c>
      <c r="G27" s="65">
        <f t="shared" si="0"/>
        <v>1</v>
      </c>
      <c r="H27" s="54"/>
      <c r="I27" s="54"/>
      <c r="J27" s="54"/>
      <c r="K27" s="54"/>
      <c r="L27" s="54"/>
    </row>
    <row r="28" spans="1:12" ht="16.5" customHeight="1">
      <c r="A28" s="8">
        <v>15</v>
      </c>
      <c r="B28" s="8" t="s">
        <v>251</v>
      </c>
      <c r="C28" s="36" t="s">
        <v>248</v>
      </c>
      <c r="D28" s="64">
        <v>13902</v>
      </c>
      <c r="E28" s="64">
        <v>8692</v>
      </c>
      <c r="F28" s="64">
        <v>8692</v>
      </c>
      <c r="G28" s="65">
        <f t="shared" si="0"/>
        <v>1</v>
      </c>
      <c r="H28" s="54"/>
      <c r="I28" s="54"/>
      <c r="J28" s="54"/>
      <c r="K28" s="54"/>
      <c r="L28" s="54"/>
    </row>
    <row r="29" spans="1:12" ht="15" customHeight="1">
      <c r="A29" s="8">
        <v>16</v>
      </c>
      <c r="B29" s="8" t="s">
        <v>122</v>
      </c>
      <c r="C29" s="32" t="s">
        <v>123</v>
      </c>
      <c r="D29" s="64">
        <f>D30+D33+D37</f>
        <v>147075</v>
      </c>
      <c r="E29" s="64">
        <f>+E30+E33+E37</f>
        <v>210913</v>
      </c>
      <c r="F29" s="64">
        <f>+F30+F33+F37</f>
        <v>210913.76</v>
      </c>
      <c r="G29" s="65">
        <f t="shared" si="0"/>
        <v>1.0000036033814892</v>
      </c>
      <c r="H29" s="54"/>
      <c r="I29" s="54"/>
      <c r="J29" s="54"/>
      <c r="K29" s="54"/>
      <c r="L29" s="54"/>
    </row>
    <row r="30" spans="1:12" ht="17.25" customHeight="1">
      <c r="A30" s="8">
        <v>17</v>
      </c>
      <c r="B30" s="56" t="s">
        <v>124</v>
      </c>
      <c r="C30" s="34" t="s">
        <v>87</v>
      </c>
      <c r="D30" s="64">
        <f>+D31</f>
        <v>20976</v>
      </c>
      <c r="E30" s="64">
        <f>+E31</f>
        <v>36026</v>
      </c>
      <c r="F30" s="64">
        <f>+F31</f>
        <v>36026.41</v>
      </c>
      <c r="G30" s="65">
        <f t="shared" si="0"/>
        <v>1.0000113806695166</v>
      </c>
      <c r="H30" s="54"/>
      <c r="I30" s="54"/>
      <c r="J30" s="54"/>
      <c r="K30" s="54"/>
      <c r="L30" s="54"/>
    </row>
    <row r="31" spans="1:12" ht="28.5" customHeight="1">
      <c r="A31" s="8">
        <v>18</v>
      </c>
      <c r="B31" s="278" t="s">
        <v>125</v>
      </c>
      <c r="C31" s="274" t="s">
        <v>319</v>
      </c>
      <c r="D31" s="64">
        <v>20976</v>
      </c>
      <c r="E31" s="64">
        <v>36026</v>
      </c>
      <c r="F31" s="64">
        <v>36026.41</v>
      </c>
      <c r="G31" s="65">
        <f t="shared" si="0"/>
        <v>1.0000113806695166</v>
      </c>
      <c r="H31" s="54"/>
      <c r="I31" s="54"/>
      <c r="J31" s="54"/>
      <c r="K31" s="54"/>
      <c r="L31" s="54"/>
    </row>
    <row r="32" spans="1:12" ht="19.5" customHeight="1" hidden="1">
      <c r="A32" s="8"/>
      <c r="B32" s="278"/>
      <c r="C32" s="274"/>
      <c r="D32" s="64">
        <v>1570500</v>
      </c>
      <c r="E32" s="64">
        <v>1570500</v>
      </c>
      <c r="F32" s="64">
        <v>1273975.74</v>
      </c>
      <c r="G32" s="65">
        <f t="shared" si="0"/>
        <v>0.8111911747851003</v>
      </c>
      <c r="H32" s="54"/>
      <c r="I32" s="54"/>
      <c r="J32" s="54"/>
      <c r="K32" s="54"/>
      <c r="L32" s="54"/>
    </row>
    <row r="33" spans="1:12" ht="15.75" customHeight="1">
      <c r="A33" s="35">
        <v>19</v>
      </c>
      <c r="B33" s="8" t="s">
        <v>126</v>
      </c>
      <c r="C33" s="32" t="s">
        <v>88</v>
      </c>
      <c r="D33" s="64">
        <f>+D34</f>
        <v>18044</v>
      </c>
      <c r="E33" s="64">
        <f>+E34</f>
        <v>28062</v>
      </c>
      <c r="F33" s="64">
        <f>+F34</f>
        <v>28062.16</v>
      </c>
      <c r="G33" s="65">
        <f t="shared" si="0"/>
        <v>1.0000057016606085</v>
      </c>
      <c r="H33" s="54"/>
      <c r="I33" s="54"/>
      <c r="J33" s="54"/>
      <c r="K33" s="54"/>
      <c r="L33" s="54"/>
    </row>
    <row r="34" spans="1:12" ht="15" customHeight="1">
      <c r="A34" s="275">
        <v>20</v>
      </c>
      <c r="B34" s="8" t="s">
        <v>179</v>
      </c>
      <c r="C34" s="32" t="s">
        <v>180</v>
      </c>
      <c r="D34" s="64">
        <f>+D36</f>
        <v>18044</v>
      </c>
      <c r="E34" s="64">
        <f>+E36</f>
        <v>28062</v>
      </c>
      <c r="F34" s="64">
        <f>+F36</f>
        <v>28062.16</v>
      </c>
      <c r="G34" s="65">
        <f t="shared" si="0"/>
        <v>1.0000057016606085</v>
      </c>
      <c r="H34" s="54"/>
      <c r="I34" s="54"/>
      <c r="J34" s="54"/>
      <c r="K34" s="54"/>
      <c r="L34" s="54"/>
    </row>
    <row r="35" spans="1:12" ht="28.5" customHeight="1" hidden="1">
      <c r="A35" s="276"/>
      <c r="B35" s="270" t="s">
        <v>181</v>
      </c>
      <c r="C35" s="269" t="s">
        <v>182</v>
      </c>
      <c r="D35" s="64">
        <v>1570500</v>
      </c>
      <c r="E35" s="64">
        <v>1570500</v>
      </c>
      <c r="F35" s="64">
        <v>1273975.74</v>
      </c>
      <c r="G35" s="65">
        <f t="shared" si="0"/>
        <v>0.8111911747851003</v>
      </c>
      <c r="H35" s="54"/>
      <c r="I35" s="54"/>
      <c r="J35" s="54"/>
      <c r="K35" s="54"/>
      <c r="L35" s="54"/>
    </row>
    <row r="36" spans="1:12" ht="25.5" customHeight="1">
      <c r="A36" s="8">
        <v>21</v>
      </c>
      <c r="B36" s="270"/>
      <c r="C36" s="269"/>
      <c r="D36" s="64">
        <v>18044</v>
      </c>
      <c r="E36" s="64">
        <v>28062</v>
      </c>
      <c r="F36" s="64">
        <v>28062.16</v>
      </c>
      <c r="G36" s="65">
        <f t="shared" si="0"/>
        <v>1.0000057016606085</v>
      </c>
      <c r="H36" s="54"/>
      <c r="I36" s="54"/>
      <c r="J36" s="54"/>
      <c r="K36" s="54"/>
      <c r="L36" s="54"/>
    </row>
    <row r="37" spans="1:12" ht="17.25" customHeight="1">
      <c r="A37" s="8">
        <v>22</v>
      </c>
      <c r="B37" s="8" t="s">
        <v>184</v>
      </c>
      <c r="C37" s="32" t="s">
        <v>183</v>
      </c>
      <c r="D37" s="64">
        <f>+D38</f>
        <v>108055</v>
      </c>
      <c r="E37" s="64">
        <f>+E38</f>
        <v>146825</v>
      </c>
      <c r="F37" s="64">
        <f>+F38</f>
        <v>146825.19</v>
      </c>
      <c r="G37" s="65">
        <f t="shared" si="0"/>
        <v>1.0000012940575516</v>
      </c>
      <c r="H37" s="54"/>
      <c r="I37" s="54"/>
      <c r="J37" s="54"/>
      <c r="K37" s="54"/>
      <c r="L37" s="54"/>
    </row>
    <row r="38" spans="1:13" ht="24" customHeight="1">
      <c r="A38" s="8">
        <v>23</v>
      </c>
      <c r="B38" s="8" t="s">
        <v>185</v>
      </c>
      <c r="C38" s="32" t="s">
        <v>186</v>
      </c>
      <c r="D38" s="64">
        <v>108055</v>
      </c>
      <c r="E38" s="64">
        <v>146825</v>
      </c>
      <c r="F38" s="64">
        <v>146825.19</v>
      </c>
      <c r="G38" s="65">
        <f t="shared" si="0"/>
        <v>1.0000012940575516</v>
      </c>
      <c r="H38" s="54"/>
      <c r="I38" s="54"/>
      <c r="J38" s="54"/>
      <c r="K38" s="54"/>
      <c r="L38" s="54"/>
      <c r="M38">
        <v>0</v>
      </c>
    </row>
    <row r="39" spans="1:12" ht="13.5" customHeight="1">
      <c r="A39" s="8">
        <v>24</v>
      </c>
      <c r="B39" s="8" t="s">
        <v>127</v>
      </c>
      <c r="C39" s="32" t="s">
        <v>89</v>
      </c>
      <c r="D39" s="64">
        <f aca="true" t="shared" si="2" ref="D39:F40">+D40</f>
        <v>19700</v>
      </c>
      <c r="E39" s="64">
        <f t="shared" si="2"/>
        <v>14120</v>
      </c>
      <c r="F39" s="64">
        <f t="shared" si="2"/>
        <v>14120</v>
      </c>
      <c r="G39" s="65">
        <f t="shared" si="0"/>
        <v>1</v>
      </c>
      <c r="H39" s="54"/>
      <c r="I39" s="54"/>
      <c r="J39" s="54"/>
      <c r="K39" s="54"/>
      <c r="L39" s="54"/>
    </row>
    <row r="40" spans="1:12" ht="30.75" customHeight="1">
      <c r="A40" s="8">
        <v>25</v>
      </c>
      <c r="B40" s="8" t="s">
        <v>128</v>
      </c>
      <c r="C40" s="34" t="s">
        <v>129</v>
      </c>
      <c r="D40" s="64">
        <f t="shared" si="2"/>
        <v>19700</v>
      </c>
      <c r="E40" s="64">
        <f>E41</f>
        <v>14120</v>
      </c>
      <c r="F40" s="64">
        <f>F41</f>
        <v>14120</v>
      </c>
      <c r="G40" s="65">
        <f t="shared" si="0"/>
        <v>1</v>
      </c>
      <c r="H40" s="54"/>
      <c r="I40" s="54"/>
      <c r="J40" s="54"/>
      <c r="K40" s="54"/>
      <c r="L40" s="54"/>
    </row>
    <row r="41" spans="1:12" ht="42.75" customHeight="1">
      <c r="A41" s="8">
        <v>26</v>
      </c>
      <c r="B41" s="8" t="s">
        <v>252</v>
      </c>
      <c r="C41" s="34" t="s">
        <v>130</v>
      </c>
      <c r="D41" s="64">
        <v>19700</v>
      </c>
      <c r="E41" s="64">
        <v>14120</v>
      </c>
      <c r="F41" s="64">
        <v>14120</v>
      </c>
      <c r="G41" s="65">
        <f t="shared" si="0"/>
        <v>1</v>
      </c>
      <c r="H41" s="54"/>
      <c r="I41" s="54"/>
      <c r="J41" s="54"/>
      <c r="K41" s="54"/>
      <c r="L41" s="54"/>
    </row>
    <row r="42" spans="1:12" ht="16.5" customHeight="1">
      <c r="A42" s="8">
        <v>27</v>
      </c>
      <c r="B42" s="8" t="s">
        <v>376</v>
      </c>
      <c r="C42" s="34" t="s">
        <v>375</v>
      </c>
      <c r="D42" s="64"/>
      <c r="E42" s="64">
        <f aca="true" t="shared" si="3" ref="E42:G43">E43</f>
        <v>1000</v>
      </c>
      <c r="F42" s="64">
        <f t="shared" si="3"/>
        <v>1000</v>
      </c>
      <c r="G42" s="65">
        <f t="shared" si="3"/>
        <v>1</v>
      </c>
      <c r="H42" s="54"/>
      <c r="I42" s="54"/>
      <c r="J42" s="54"/>
      <c r="K42" s="54"/>
      <c r="L42" s="54"/>
    </row>
    <row r="43" spans="1:12" ht="53.25" customHeight="1">
      <c r="A43" s="8">
        <v>28</v>
      </c>
      <c r="B43" s="8" t="s">
        <v>413</v>
      </c>
      <c r="C43" s="34" t="s">
        <v>412</v>
      </c>
      <c r="D43" s="64"/>
      <c r="E43" s="64">
        <f t="shared" si="3"/>
        <v>1000</v>
      </c>
      <c r="F43" s="64">
        <f t="shared" si="3"/>
        <v>1000</v>
      </c>
      <c r="G43" s="65">
        <f t="shared" si="3"/>
        <v>1</v>
      </c>
      <c r="H43" s="54"/>
      <c r="I43" s="54"/>
      <c r="J43" s="54"/>
      <c r="K43" s="54"/>
      <c r="L43" s="54"/>
    </row>
    <row r="44" spans="1:12" ht="27" customHeight="1">
      <c r="A44" s="8">
        <v>29</v>
      </c>
      <c r="B44" s="8" t="s">
        <v>414</v>
      </c>
      <c r="C44" s="34" t="s">
        <v>415</v>
      </c>
      <c r="D44" s="64"/>
      <c r="E44" s="64">
        <v>1000</v>
      </c>
      <c r="F44" s="64">
        <v>1000</v>
      </c>
      <c r="G44" s="65">
        <f>F44/E44</f>
        <v>1</v>
      </c>
      <c r="H44" s="54"/>
      <c r="I44" s="54"/>
      <c r="J44" s="54"/>
      <c r="K44" s="54"/>
      <c r="L44" s="54"/>
    </row>
    <row r="45" spans="1:12" ht="17.25" customHeight="1">
      <c r="A45" s="8">
        <v>30</v>
      </c>
      <c r="B45" s="8" t="s">
        <v>381</v>
      </c>
      <c r="C45" s="32" t="s">
        <v>90</v>
      </c>
      <c r="D45" s="64">
        <f>+D46</f>
        <v>10371082</v>
      </c>
      <c r="E45" s="64">
        <f>E46+E75+E77</f>
        <v>11356145</v>
      </c>
      <c r="F45" s="64">
        <f>F46+F75+F77</f>
        <v>11350068</v>
      </c>
      <c r="G45" s="65">
        <f t="shared" si="0"/>
        <v>0.9994648712217042</v>
      </c>
      <c r="H45" s="54"/>
      <c r="I45" s="54"/>
      <c r="J45" s="54"/>
      <c r="K45" s="54"/>
      <c r="L45" s="54"/>
    </row>
    <row r="46" spans="1:12" ht="30" customHeight="1">
      <c r="A46" s="270">
        <v>31</v>
      </c>
      <c r="B46" s="270" t="s">
        <v>253</v>
      </c>
      <c r="C46" s="269" t="s">
        <v>91</v>
      </c>
      <c r="D46" s="64">
        <f>D48+D54+D63+D69+D77</f>
        <v>10371082</v>
      </c>
      <c r="E46" s="64">
        <f>E48+E54++E63+E69</f>
        <v>11289337</v>
      </c>
      <c r="F46" s="64">
        <f>F48+F54+F63+F69</f>
        <v>11283260</v>
      </c>
      <c r="G46" s="65">
        <f t="shared" si="0"/>
        <v>0.9994617044384448</v>
      </c>
      <c r="H46" s="54"/>
      <c r="I46" s="54"/>
      <c r="J46" s="54"/>
      <c r="K46" s="54"/>
      <c r="L46" s="54"/>
    </row>
    <row r="47" spans="1:12" ht="13.5" customHeight="1" hidden="1">
      <c r="A47" s="270"/>
      <c r="B47" s="270"/>
      <c r="C47" s="269"/>
      <c r="D47" s="64">
        <v>1570500</v>
      </c>
      <c r="E47" s="64">
        <v>1570500</v>
      </c>
      <c r="F47" s="64">
        <v>1273975.74</v>
      </c>
      <c r="G47" s="65">
        <f t="shared" si="0"/>
        <v>0.8111911747851003</v>
      </c>
      <c r="H47" s="54"/>
      <c r="I47" s="54"/>
      <c r="J47" s="54"/>
      <c r="K47" s="54"/>
      <c r="L47" s="54"/>
    </row>
    <row r="48" spans="1:12" ht="14.25" customHeight="1">
      <c r="A48" s="8">
        <v>32</v>
      </c>
      <c r="B48" s="8" t="s">
        <v>377</v>
      </c>
      <c r="C48" s="37" t="s">
        <v>309</v>
      </c>
      <c r="D48" s="64">
        <f aca="true" t="shared" si="4" ref="D48:F49">+D49</f>
        <v>1785326</v>
      </c>
      <c r="E48" s="64">
        <f t="shared" si="4"/>
        <v>1785326</v>
      </c>
      <c r="F48" s="64">
        <f t="shared" si="4"/>
        <v>1785326</v>
      </c>
      <c r="G48" s="65">
        <f t="shared" si="0"/>
        <v>1</v>
      </c>
      <c r="H48" s="54"/>
      <c r="I48" s="54"/>
      <c r="J48" s="54"/>
      <c r="K48" s="54"/>
      <c r="L48" s="54"/>
    </row>
    <row r="49" spans="1:12" ht="15" customHeight="1">
      <c r="A49" s="8">
        <v>33</v>
      </c>
      <c r="B49" s="8" t="s">
        <v>378</v>
      </c>
      <c r="C49" s="32" t="s">
        <v>187</v>
      </c>
      <c r="D49" s="64">
        <f t="shared" si="4"/>
        <v>1785326</v>
      </c>
      <c r="E49" s="64">
        <f t="shared" si="4"/>
        <v>1785326</v>
      </c>
      <c r="F49" s="64">
        <f t="shared" si="4"/>
        <v>1785326</v>
      </c>
      <c r="G49" s="65">
        <f t="shared" si="0"/>
        <v>1</v>
      </c>
      <c r="H49" s="54"/>
      <c r="I49" s="54"/>
      <c r="J49" s="54"/>
      <c r="K49" s="54"/>
      <c r="L49" s="54"/>
    </row>
    <row r="50" spans="1:12" ht="15.75" customHeight="1">
      <c r="A50" s="8">
        <v>34</v>
      </c>
      <c r="B50" s="8" t="s">
        <v>379</v>
      </c>
      <c r="C50" s="32" t="s">
        <v>188</v>
      </c>
      <c r="D50" s="64">
        <f>D51+D53</f>
        <v>1785326</v>
      </c>
      <c r="E50" s="64">
        <f>E51+E53</f>
        <v>1785326</v>
      </c>
      <c r="F50" s="64">
        <f>F51+F53</f>
        <v>1785326</v>
      </c>
      <c r="G50" s="65">
        <f t="shared" si="0"/>
        <v>1</v>
      </c>
      <c r="H50" s="54"/>
      <c r="I50" s="54"/>
      <c r="J50" s="54"/>
      <c r="K50" s="54"/>
      <c r="L50" s="54"/>
    </row>
    <row r="51" spans="1:12" ht="27" customHeight="1">
      <c r="A51" s="8">
        <v>35</v>
      </c>
      <c r="B51" s="8" t="s">
        <v>380</v>
      </c>
      <c r="C51" s="55" t="s">
        <v>310</v>
      </c>
      <c r="D51" s="64">
        <v>1498011</v>
      </c>
      <c r="E51" s="64">
        <v>1498011</v>
      </c>
      <c r="F51" s="64">
        <v>1498011</v>
      </c>
      <c r="G51" s="65">
        <f t="shared" si="0"/>
        <v>1</v>
      </c>
      <c r="H51" s="54"/>
      <c r="I51" s="54"/>
      <c r="J51" s="54"/>
      <c r="K51" s="54"/>
      <c r="L51" s="54"/>
    </row>
    <row r="52" spans="1:12" ht="26.25" customHeight="1" hidden="1">
      <c r="A52" s="8">
        <v>39</v>
      </c>
      <c r="B52" s="8" t="s">
        <v>131</v>
      </c>
      <c r="C52" s="55" t="s">
        <v>103</v>
      </c>
      <c r="D52" s="64"/>
      <c r="E52" s="64"/>
      <c r="F52" s="64"/>
      <c r="G52" s="65" t="e">
        <f t="shared" si="0"/>
        <v>#DIV/0!</v>
      </c>
      <c r="H52" s="54"/>
      <c r="I52" s="54"/>
      <c r="J52" s="54"/>
      <c r="K52" s="54"/>
      <c r="L52" s="54"/>
    </row>
    <row r="53" spans="1:12" ht="27" customHeight="1">
      <c r="A53" s="8">
        <v>36</v>
      </c>
      <c r="B53" s="8" t="s">
        <v>382</v>
      </c>
      <c r="C53" s="55" t="s">
        <v>311</v>
      </c>
      <c r="D53" s="64">
        <v>287315</v>
      </c>
      <c r="E53" s="64">
        <v>287315</v>
      </c>
      <c r="F53" s="64">
        <v>287315</v>
      </c>
      <c r="G53" s="65">
        <f>F53/E53</f>
        <v>1</v>
      </c>
      <c r="H53" s="54"/>
      <c r="I53" s="54"/>
      <c r="J53" s="54"/>
      <c r="K53" s="54"/>
      <c r="L53" s="54"/>
    </row>
    <row r="54" spans="1:12" ht="15" customHeight="1">
      <c r="A54" s="8">
        <v>38</v>
      </c>
      <c r="B54" s="8" t="s">
        <v>425</v>
      </c>
      <c r="C54" s="55" t="s">
        <v>434</v>
      </c>
      <c r="D54" s="64">
        <f>D55</f>
        <v>136951</v>
      </c>
      <c r="E54" s="64">
        <f>E55</f>
        <v>1119120</v>
      </c>
      <c r="F54" s="64">
        <f>F55</f>
        <v>1116599</v>
      </c>
      <c r="G54" s="65">
        <f t="shared" si="0"/>
        <v>0.9977473371935092</v>
      </c>
      <c r="H54" s="54"/>
      <c r="I54" s="54"/>
      <c r="J54" s="54"/>
      <c r="K54" s="54"/>
      <c r="L54" s="54"/>
    </row>
    <row r="55" spans="1:12" ht="12.75" customHeight="1">
      <c r="A55" s="8">
        <v>39</v>
      </c>
      <c r="B55" s="8" t="s">
        <v>426</v>
      </c>
      <c r="C55" s="11" t="s">
        <v>435</v>
      </c>
      <c r="D55" s="64">
        <f>D56+D57</f>
        <v>136951</v>
      </c>
      <c r="E55" s="64">
        <f>E56</f>
        <v>1119120</v>
      </c>
      <c r="F55" s="64">
        <f>F56</f>
        <v>1116599</v>
      </c>
      <c r="G55" s="65">
        <f t="shared" si="0"/>
        <v>0.9977473371935092</v>
      </c>
      <c r="H55" s="54"/>
      <c r="I55" s="54"/>
      <c r="J55" s="54"/>
      <c r="K55" s="54"/>
      <c r="L55" s="54"/>
    </row>
    <row r="56" spans="1:12" ht="15" customHeight="1">
      <c r="A56" s="8">
        <v>40</v>
      </c>
      <c r="B56" s="8" t="s">
        <v>427</v>
      </c>
      <c r="C56" s="55" t="s">
        <v>436</v>
      </c>
      <c r="D56" s="64">
        <f>D59+D60</f>
        <v>136951</v>
      </c>
      <c r="E56" s="64">
        <f>E57+E58+E59+E60+E61+E62</f>
        <v>1119120</v>
      </c>
      <c r="F56" s="64">
        <f>F57+F58+F59+F60+F61+F62</f>
        <v>1116599</v>
      </c>
      <c r="G56" s="65">
        <f t="shared" si="0"/>
        <v>0.9977473371935092</v>
      </c>
      <c r="H56" s="54"/>
      <c r="I56" s="54"/>
      <c r="J56" s="54"/>
      <c r="K56" s="54"/>
      <c r="L56" s="54"/>
    </row>
    <row r="57" spans="1:12" ht="48.75" customHeight="1">
      <c r="A57" s="8">
        <v>41</v>
      </c>
      <c r="B57" s="8" t="s">
        <v>428</v>
      </c>
      <c r="C57" s="226" t="s">
        <v>437</v>
      </c>
      <c r="D57" s="64">
        <f>D58</f>
        <v>0</v>
      </c>
      <c r="E57" s="64">
        <v>21013</v>
      </c>
      <c r="F57" s="64">
        <v>21013</v>
      </c>
      <c r="G57" s="65">
        <f t="shared" si="0"/>
        <v>1</v>
      </c>
      <c r="H57" s="54"/>
      <c r="I57" s="54"/>
      <c r="J57" s="54"/>
      <c r="K57" s="54"/>
      <c r="L57" s="54"/>
    </row>
    <row r="58" spans="1:12" ht="37.5" customHeight="1">
      <c r="A58" s="8">
        <v>42</v>
      </c>
      <c r="B58" s="8" t="s">
        <v>429</v>
      </c>
      <c r="C58" s="226" t="s">
        <v>438</v>
      </c>
      <c r="D58" s="64"/>
      <c r="E58" s="64">
        <v>270492</v>
      </c>
      <c r="F58" s="64">
        <v>270492</v>
      </c>
      <c r="G58" s="65">
        <f t="shared" si="0"/>
        <v>1</v>
      </c>
      <c r="H58" s="54"/>
      <c r="I58" s="54"/>
      <c r="J58" s="54"/>
      <c r="K58" s="54"/>
      <c r="L58" s="54"/>
    </row>
    <row r="59" spans="1:12" ht="52.5" customHeight="1">
      <c r="A59" s="8">
        <v>43</v>
      </c>
      <c r="B59" s="8" t="s">
        <v>430</v>
      </c>
      <c r="C59" s="226" t="s">
        <v>439</v>
      </c>
      <c r="D59" s="64">
        <v>87651</v>
      </c>
      <c r="E59" s="64">
        <v>116868</v>
      </c>
      <c r="F59" s="64">
        <v>116868</v>
      </c>
      <c r="G59" s="65">
        <f t="shared" si="0"/>
        <v>1</v>
      </c>
      <c r="H59" s="54"/>
      <c r="I59" s="54"/>
      <c r="J59" s="54"/>
      <c r="K59" s="54"/>
      <c r="L59" s="54"/>
    </row>
    <row r="60" spans="1:12" ht="27" customHeight="1">
      <c r="A60" s="8">
        <v>44</v>
      </c>
      <c r="B60" s="8" t="s">
        <v>431</v>
      </c>
      <c r="C60" s="55" t="s">
        <v>440</v>
      </c>
      <c r="D60" s="64">
        <v>49300</v>
      </c>
      <c r="E60" s="64">
        <v>49312</v>
      </c>
      <c r="F60" s="64">
        <v>49312</v>
      </c>
      <c r="G60" s="65">
        <f t="shared" si="0"/>
        <v>1</v>
      </c>
      <c r="H60" s="54"/>
      <c r="I60" s="54"/>
      <c r="J60" s="54"/>
      <c r="K60" s="54"/>
      <c r="L60" s="54"/>
    </row>
    <row r="61" spans="1:12" ht="27" customHeight="1">
      <c r="A61" s="8">
        <v>45</v>
      </c>
      <c r="B61" s="8" t="s">
        <v>432</v>
      </c>
      <c r="C61" s="55" t="s">
        <v>441</v>
      </c>
      <c r="D61" s="64"/>
      <c r="E61" s="64">
        <v>157340</v>
      </c>
      <c r="F61" s="64">
        <v>157340</v>
      </c>
      <c r="G61" s="65">
        <f t="shared" si="0"/>
        <v>1</v>
      </c>
      <c r="H61" s="54"/>
      <c r="I61" s="54"/>
      <c r="J61" s="54"/>
      <c r="K61" s="54"/>
      <c r="L61" s="54"/>
    </row>
    <row r="62" spans="1:12" ht="41.25" customHeight="1">
      <c r="A62" s="8">
        <v>46</v>
      </c>
      <c r="B62" s="8" t="s">
        <v>433</v>
      </c>
      <c r="C62" s="46" t="s">
        <v>442</v>
      </c>
      <c r="D62" s="64"/>
      <c r="E62" s="64">
        <v>504095</v>
      </c>
      <c r="F62" s="64">
        <v>501574</v>
      </c>
      <c r="G62" s="65">
        <f t="shared" si="0"/>
        <v>0.9949989585296423</v>
      </c>
      <c r="H62" s="54"/>
      <c r="I62" s="54"/>
      <c r="J62" s="54"/>
      <c r="K62" s="54"/>
      <c r="L62" s="54"/>
    </row>
    <row r="63" spans="1:12" ht="15.75" customHeight="1">
      <c r="A63" s="8">
        <v>47</v>
      </c>
      <c r="B63" s="8" t="s">
        <v>383</v>
      </c>
      <c r="C63" s="32" t="s">
        <v>384</v>
      </c>
      <c r="D63" s="64">
        <f>D64+D67</f>
        <v>72254</v>
      </c>
      <c r="E63" s="64">
        <f>E64+E67</f>
        <v>86473</v>
      </c>
      <c r="F63" s="64">
        <f>F64+F67</f>
        <v>82917</v>
      </c>
      <c r="G63" s="65">
        <f t="shared" si="0"/>
        <v>0.9588773374348062</v>
      </c>
      <c r="H63" s="54"/>
      <c r="I63" s="54"/>
      <c r="J63" s="54"/>
      <c r="K63" s="54"/>
      <c r="L63" s="54"/>
    </row>
    <row r="64" spans="1:12" ht="24" customHeight="1">
      <c r="A64" s="8">
        <v>48</v>
      </c>
      <c r="B64" s="8" t="s">
        <v>385</v>
      </c>
      <c r="C64" s="32" t="s">
        <v>388</v>
      </c>
      <c r="D64" s="64">
        <v>3226</v>
      </c>
      <c r="E64" s="64">
        <f>E65</f>
        <v>3556</v>
      </c>
      <c r="F64" s="64">
        <f>+F66</f>
        <v>0</v>
      </c>
      <c r="G64" s="65">
        <v>0</v>
      </c>
      <c r="H64" s="54"/>
      <c r="I64" s="54"/>
      <c r="J64" s="54"/>
      <c r="K64" s="54"/>
      <c r="L64" s="54"/>
    </row>
    <row r="65" spans="1:12" ht="24" customHeight="1">
      <c r="A65" s="8">
        <v>49</v>
      </c>
      <c r="B65" s="8" t="s">
        <v>387</v>
      </c>
      <c r="C65" s="32" t="s">
        <v>313</v>
      </c>
      <c r="D65" s="64">
        <f>D66</f>
        <v>3226</v>
      </c>
      <c r="E65" s="64">
        <f>E66</f>
        <v>3556</v>
      </c>
      <c r="F65" s="64">
        <f>F66</f>
        <v>0</v>
      </c>
      <c r="G65" s="65">
        <v>0</v>
      </c>
      <c r="H65" s="54"/>
      <c r="I65" s="54"/>
      <c r="J65" s="54"/>
      <c r="K65" s="54"/>
      <c r="L65" s="54"/>
    </row>
    <row r="66" spans="1:12" ht="28.5" customHeight="1">
      <c r="A66" s="8">
        <v>50</v>
      </c>
      <c r="B66" s="8" t="s">
        <v>386</v>
      </c>
      <c r="C66" s="32" t="s">
        <v>320</v>
      </c>
      <c r="D66" s="64">
        <v>3226</v>
      </c>
      <c r="E66" s="64">
        <v>3556</v>
      </c>
      <c r="F66" s="64">
        <v>0</v>
      </c>
      <c r="G66" s="65">
        <v>0</v>
      </c>
      <c r="H66" s="54"/>
      <c r="I66" s="54"/>
      <c r="J66" s="54"/>
      <c r="K66" s="54"/>
      <c r="L66" s="54"/>
    </row>
    <row r="67" spans="1:12" ht="25.5" customHeight="1">
      <c r="A67" s="8">
        <v>51</v>
      </c>
      <c r="B67" s="8" t="s">
        <v>389</v>
      </c>
      <c r="C67" s="32" t="s">
        <v>92</v>
      </c>
      <c r="D67" s="64">
        <f>+D68</f>
        <v>69028</v>
      </c>
      <c r="E67" s="64">
        <f>+E68</f>
        <v>82917</v>
      </c>
      <c r="F67" s="64">
        <f>+F68</f>
        <v>82917</v>
      </c>
      <c r="G67" s="65">
        <f>F67/E67</f>
        <v>1</v>
      </c>
      <c r="H67" s="54"/>
      <c r="I67" s="54"/>
      <c r="J67" s="54"/>
      <c r="K67" s="54"/>
      <c r="L67" s="54"/>
    </row>
    <row r="68" spans="1:12" ht="30.75" customHeight="1">
      <c r="A68" s="8">
        <v>52</v>
      </c>
      <c r="B68" s="8" t="s">
        <v>390</v>
      </c>
      <c r="C68" s="32" t="s">
        <v>312</v>
      </c>
      <c r="D68" s="64">
        <v>69028</v>
      </c>
      <c r="E68" s="64">
        <v>82917</v>
      </c>
      <c r="F68" s="64">
        <v>82917</v>
      </c>
      <c r="G68" s="65">
        <f>F68/E68</f>
        <v>1</v>
      </c>
      <c r="H68" s="54"/>
      <c r="I68" s="54"/>
      <c r="J68" s="54"/>
      <c r="K68" s="54"/>
      <c r="L68" s="54"/>
    </row>
    <row r="69" spans="1:12" ht="15" customHeight="1">
      <c r="A69" s="8">
        <v>53</v>
      </c>
      <c r="B69" s="8" t="s">
        <v>391</v>
      </c>
      <c r="C69" s="32" t="s">
        <v>20</v>
      </c>
      <c r="D69" s="64">
        <f aca="true" t="shared" si="5" ref="D69:F70">+D70</f>
        <v>8376551</v>
      </c>
      <c r="E69" s="78">
        <f>+E70</f>
        <v>8298418</v>
      </c>
      <c r="F69" s="64">
        <f t="shared" si="5"/>
        <v>8298418</v>
      </c>
      <c r="G69" s="65">
        <f t="shared" si="0"/>
        <v>1</v>
      </c>
      <c r="H69" s="54"/>
      <c r="I69" s="54"/>
      <c r="J69" s="54"/>
      <c r="K69" s="54"/>
      <c r="L69" s="54"/>
    </row>
    <row r="70" spans="1:12" ht="17.25" customHeight="1">
      <c r="A70" s="8">
        <v>54</v>
      </c>
      <c r="B70" s="8" t="s">
        <v>392</v>
      </c>
      <c r="C70" s="32" t="s">
        <v>132</v>
      </c>
      <c r="D70" s="64">
        <f t="shared" si="5"/>
        <v>8376551</v>
      </c>
      <c r="E70" s="78">
        <f>+E71</f>
        <v>8298418</v>
      </c>
      <c r="F70" s="64">
        <f t="shared" si="5"/>
        <v>8298418</v>
      </c>
      <c r="G70" s="65">
        <f t="shared" si="0"/>
        <v>1</v>
      </c>
      <c r="H70" s="54"/>
      <c r="I70" s="54"/>
      <c r="J70" s="54"/>
      <c r="K70" s="54"/>
      <c r="L70" s="54"/>
    </row>
    <row r="71" spans="1:12" ht="17.25" customHeight="1">
      <c r="A71" s="8">
        <v>55</v>
      </c>
      <c r="B71" s="8" t="s">
        <v>393</v>
      </c>
      <c r="C71" s="32" t="s">
        <v>314</v>
      </c>
      <c r="D71" s="64">
        <f>D72</f>
        <v>8376551</v>
      </c>
      <c r="E71" s="78">
        <f>E72+E73+E74</f>
        <v>8298418</v>
      </c>
      <c r="F71" s="64">
        <f>F72+F73+F74</f>
        <v>8298418</v>
      </c>
      <c r="G71" s="65">
        <f t="shared" si="0"/>
        <v>1</v>
      </c>
      <c r="H71" s="54"/>
      <c r="I71" s="54"/>
      <c r="J71" s="54"/>
      <c r="K71" s="54"/>
      <c r="L71" s="54"/>
    </row>
    <row r="72" spans="1:12" ht="27" customHeight="1">
      <c r="A72" s="8">
        <v>56</v>
      </c>
      <c r="B72" s="8" t="s">
        <v>394</v>
      </c>
      <c r="C72" s="32" t="s">
        <v>315</v>
      </c>
      <c r="D72" s="64">
        <v>8376551</v>
      </c>
      <c r="E72" s="53" t="s">
        <v>422</v>
      </c>
      <c r="F72" s="64">
        <v>8251418</v>
      </c>
      <c r="G72" s="65">
        <f t="shared" si="0"/>
        <v>1</v>
      </c>
      <c r="H72" s="54"/>
      <c r="I72" s="54"/>
      <c r="J72" s="54"/>
      <c r="K72" s="54"/>
      <c r="L72" s="54"/>
    </row>
    <row r="73" spans="1:12" ht="51" customHeight="1">
      <c r="A73" s="8">
        <v>57</v>
      </c>
      <c r="B73" s="8" t="s">
        <v>421</v>
      </c>
      <c r="C73" s="226" t="s">
        <v>420</v>
      </c>
      <c r="D73" s="64">
        <v>0</v>
      </c>
      <c r="E73" s="64">
        <v>22700</v>
      </c>
      <c r="F73" s="64">
        <v>22700</v>
      </c>
      <c r="G73" s="65">
        <f t="shared" si="0"/>
        <v>1</v>
      </c>
      <c r="H73" s="54"/>
      <c r="I73" s="54"/>
      <c r="J73" s="54"/>
      <c r="K73" s="54"/>
      <c r="L73" s="54"/>
    </row>
    <row r="74" spans="1:12" ht="23.25" customHeight="1">
      <c r="A74" s="8">
        <v>58</v>
      </c>
      <c r="B74" s="8" t="s">
        <v>423</v>
      </c>
      <c r="C74" s="226" t="s">
        <v>424</v>
      </c>
      <c r="D74" s="64">
        <v>0</v>
      </c>
      <c r="E74" s="64">
        <v>24300</v>
      </c>
      <c r="F74" s="64">
        <v>24300</v>
      </c>
      <c r="G74" s="65">
        <f t="shared" si="0"/>
        <v>1</v>
      </c>
      <c r="H74" s="54"/>
      <c r="I74" s="54"/>
      <c r="J74" s="54"/>
      <c r="K74" s="54"/>
      <c r="L74" s="54"/>
    </row>
    <row r="75" spans="1:12" ht="19.5" customHeight="1">
      <c r="A75" s="8">
        <v>59</v>
      </c>
      <c r="B75" s="8" t="s">
        <v>333</v>
      </c>
      <c r="C75" s="32" t="s">
        <v>334</v>
      </c>
      <c r="D75" s="64">
        <v>0</v>
      </c>
      <c r="E75" s="64">
        <f>E76</f>
        <v>42514</v>
      </c>
      <c r="F75" s="64">
        <f>F76</f>
        <v>42514</v>
      </c>
      <c r="G75" s="65">
        <f>F75/E75</f>
        <v>1</v>
      </c>
      <c r="H75" s="54"/>
      <c r="I75" s="54"/>
      <c r="J75" s="54"/>
      <c r="K75" s="54"/>
      <c r="L75" s="54"/>
    </row>
    <row r="76" spans="1:12" ht="27.75" customHeight="1">
      <c r="A76" s="8">
        <v>60</v>
      </c>
      <c r="B76" s="8" t="s">
        <v>395</v>
      </c>
      <c r="C76" s="55" t="s">
        <v>335</v>
      </c>
      <c r="D76" s="64">
        <v>0</v>
      </c>
      <c r="E76" s="64">
        <v>42514</v>
      </c>
      <c r="F76" s="64">
        <v>42514</v>
      </c>
      <c r="G76" s="65">
        <f>F76/E76</f>
        <v>1</v>
      </c>
      <c r="H76" s="54"/>
      <c r="I76" s="54"/>
      <c r="J76" s="54"/>
      <c r="K76" s="54"/>
      <c r="L76" s="54"/>
    </row>
    <row r="77" spans="1:12" ht="15.75" customHeight="1">
      <c r="A77" s="8">
        <v>61</v>
      </c>
      <c r="B77" s="8" t="s">
        <v>416</v>
      </c>
      <c r="C77" s="32" t="s">
        <v>417</v>
      </c>
      <c r="D77" s="64">
        <v>0</v>
      </c>
      <c r="E77" s="64">
        <v>24294</v>
      </c>
      <c r="F77" s="64">
        <v>24294</v>
      </c>
      <c r="G77" s="65">
        <f>F77/E77</f>
        <v>1</v>
      </c>
      <c r="H77" s="54"/>
      <c r="I77" s="54"/>
      <c r="J77" s="54"/>
      <c r="K77" s="54"/>
      <c r="L77" s="54"/>
    </row>
    <row r="78" spans="1:12" ht="14.25" customHeight="1">
      <c r="A78" s="8">
        <v>62</v>
      </c>
      <c r="B78" s="8" t="s">
        <v>418</v>
      </c>
      <c r="C78" s="55" t="s">
        <v>419</v>
      </c>
      <c r="D78" s="64">
        <v>0</v>
      </c>
      <c r="E78" s="64">
        <v>24294</v>
      </c>
      <c r="F78" s="64">
        <v>24294</v>
      </c>
      <c r="G78" s="65">
        <f>F78/E78</f>
        <v>1</v>
      </c>
      <c r="H78" s="54"/>
      <c r="I78" s="54"/>
      <c r="J78" s="54"/>
      <c r="K78" s="54"/>
      <c r="L78" s="54"/>
    </row>
    <row r="79" spans="1:12" ht="12.75" customHeight="1">
      <c r="A79" s="279" t="s">
        <v>36</v>
      </c>
      <c r="B79" s="280"/>
      <c r="C79" s="281"/>
      <c r="D79" s="64">
        <f>D14+D45</f>
        <v>10753499</v>
      </c>
      <c r="E79" s="64">
        <f>E14+E45</f>
        <v>11793277</v>
      </c>
      <c r="F79" s="64">
        <f>F45+F14</f>
        <v>11775521.43</v>
      </c>
      <c r="G79" s="65">
        <f>F79/E79</f>
        <v>0.9984944328874833</v>
      </c>
      <c r="H79" s="54"/>
      <c r="I79" s="54"/>
      <c r="J79" s="54"/>
      <c r="K79" s="54"/>
      <c r="L79" s="54"/>
    </row>
    <row r="80" spans="1:14" ht="144.75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8"/>
    </row>
    <row r="81" spans="1:14" ht="12.75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1"/>
      <c r="N81" s="38"/>
    </row>
    <row r="82" spans="1:14" ht="12.75">
      <c r="A82" s="27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273"/>
      <c r="N82" s="272"/>
    </row>
    <row r="83" spans="1:14" ht="12.75">
      <c r="A83" s="272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273"/>
      <c r="N83" s="272"/>
    </row>
    <row r="84" spans="1:14" ht="77.25" customHeight="1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8"/>
    </row>
    <row r="85" spans="1:14" ht="54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8"/>
    </row>
    <row r="86" spans="1:14" ht="69" customHeight="1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8"/>
    </row>
    <row r="87" spans="1:14" ht="106.5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8"/>
    </row>
    <row r="88" spans="1:14" ht="104.25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8"/>
    </row>
    <row r="89" spans="1:14" ht="93.75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38"/>
    </row>
    <row r="90" spans="1:14" ht="120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38"/>
    </row>
    <row r="91" spans="1:14" ht="128.25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38"/>
    </row>
    <row r="92" spans="1:14" ht="122.25" customHeigh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38"/>
    </row>
    <row r="93" spans="1:14" ht="117.75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38"/>
    </row>
    <row r="94" spans="1:14" ht="141.75" customHeight="1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38"/>
    </row>
    <row r="95" spans="1:14" ht="39.75" customHeigh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2"/>
      <c r="N95" s="38"/>
    </row>
    <row r="96" spans="1:14" ht="63" customHeight="1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38"/>
    </row>
    <row r="97" spans="1:14" ht="75" customHeight="1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38"/>
    </row>
    <row r="98" spans="1:14" ht="132" customHeight="1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38"/>
    </row>
    <row r="99" spans="1:14" ht="243" customHeight="1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3"/>
      <c r="N99" s="38"/>
    </row>
    <row r="100" spans="1:14" ht="165.75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3"/>
      <c r="N100" s="38"/>
    </row>
    <row r="101" spans="1:14" ht="344.25" customHeigh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3"/>
      <c r="N101" s="38"/>
    </row>
    <row r="102" spans="1:14" ht="278.25" customHeight="1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3"/>
      <c r="N102" s="38"/>
    </row>
    <row r="103" spans="1:14" ht="12.75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38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</sheetData>
  <sheetProtection/>
  <mergeCells count="26">
    <mergeCell ref="B31:B32"/>
    <mergeCell ref="A46:A47"/>
    <mergeCell ref="B46:B47"/>
    <mergeCell ref="C46:C47"/>
    <mergeCell ref="N82:N83"/>
    <mergeCell ref="A79:C79"/>
    <mergeCell ref="B35:B36"/>
    <mergeCell ref="C35:C36"/>
    <mergeCell ref="A11:A12"/>
    <mergeCell ref="B11:B12"/>
    <mergeCell ref="C11:C12"/>
    <mergeCell ref="A103:M103"/>
    <mergeCell ref="A82:A83"/>
    <mergeCell ref="C5:D5"/>
    <mergeCell ref="M82:M83"/>
    <mergeCell ref="C31:C32"/>
    <mergeCell ref="A34:A35"/>
    <mergeCell ref="A9:L9"/>
    <mergeCell ref="E5:G5"/>
    <mergeCell ref="C7:G7"/>
    <mergeCell ref="C10:G10"/>
    <mergeCell ref="E11:E12"/>
    <mergeCell ref="F11:F12"/>
    <mergeCell ref="G11:G12"/>
    <mergeCell ref="D11:D12"/>
    <mergeCell ref="C6:F6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2" customWidth="1"/>
    <col min="2" max="2" width="81.7109375" style="2" customWidth="1"/>
    <col min="3" max="3" width="11.8515625" style="2" customWidth="1"/>
    <col min="4" max="4" width="14.00390625" style="2" customWidth="1"/>
    <col min="5" max="5" width="13.28125" style="2" customWidth="1"/>
    <col min="6" max="6" width="13.57421875" style="2" customWidth="1"/>
    <col min="7" max="7" width="11.00390625" style="2" customWidth="1"/>
    <col min="8" max="16384" width="9.140625" style="2" customWidth="1"/>
  </cols>
  <sheetData>
    <row r="1" spans="2:7" ht="12.75">
      <c r="B1" s="258"/>
      <c r="C1" s="258"/>
      <c r="D1" s="258"/>
      <c r="E1" s="256" t="s">
        <v>173</v>
      </c>
      <c r="F1" s="256"/>
      <c r="G1" s="256"/>
    </row>
    <row r="2" spans="2:7" ht="12.75">
      <c r="B2" s="258"/>
      <c r="C2" s="258"/>
      <c r="D2" s="258"/>
      <c r="E2" s="258" t="s">
        <v>344</v>
      </c>
      <c r="F2" s="258"/>
      <c r="G2" s="258"/>
    </row>
    <row r="3" spans="2:7" ht="12.75">
      <c r="B3" s="5"/>
      <c r="C3" s="5"/>
      <c r="D3" s="5"/>
      <c r="E3" s="256" t="s">
        <v>443</v>
      </c>
      <c r="F3" s="256"/>
      <c r="G3" s="256"/>
    </row>
    <row r="4" spans="2:4" ht="12.75" hidden="1">
      <c r="B4" s="258"/>
      <c r="C4" s="258"/>
      <c r="D4" s="258"/>
    </row>
    <row r="5" ht="12.75" hidden="1">
      <c r="A5" s="3"/>
    </row>
    <row r="6" spans="1:7" ht="37.5" customHeight="1">
      <c r="A6" s="283" t="s">
        <v>444</v>
      </c>
      <c r="B6" s="283"/>
      <c r="C6" s="283"/>
      <c r="D6" s="283"/>
      <c r="E6" s="283"/>
      <c r="F6" s="283"/>
      <c r="G6" s="283"/>
    </row>
    <row r="7" ht="12.75" hidden="1">
      <c r="A7" s="3"/>
    </row>
    <row r="8" spans="1:6" ht="12.75">
      <c r="A8" s="3"/>
      <c r="F8" s="2" t="s">
        <v>171</v>
      </c>
    </row>
    <row r="9" spans="1:7" ht="76.5" customHeight="1">
      <c r="A9" s="259" t="s">
        <v>9</v>
      </c>
      <c r="B9" s="259" t="s">
        <v>10</v>
      </c>
      <c r="C9" s="66" t="s">
        <v>164</v>
      </c>
      <c r="D9" s="66" t="s">
        <v>158</v>
      </c>
      <c r="E9" s="67" t="s">
        <v>159</v>
      </c>
      <c r="F9" s="67" t="s">
        <v>152</v>
      </c>
      <c r="G9" s="67" t="s">
        <v>160</v>
      </c>
    </row>
    <row r="10" spans="1:7" ht="14.25" customHeight="1" hidden="1">
      <c r="A10" s="259"/>
      <c r="B10" s="259"/>
      <c r="C10" s="68">
        <v>3</v>
      </c>
      <c r="D10" s="68">
        <v>3</v>
      </c>
      <c r="E10" s="68">
        <v>4</v>
      </c>
      <c r="F10" s="68">
        <v>5</v>
      </c>
      <c r="G10" s="69">
        <v>6</v>
      </c>
    </row>
    <row r="11" spans="1:7" ht="15.75">
      <c r="A11" s="7"/>
      <c r="B11" s="7">
        <v>1</v>
      </c>
      <c r="C11" s="71">
        <v>2</v>
      </c>
      <c r="D11" s="71" t="s">
        <v>161</v>
      </c>
      <c r="E11" s="71" t="s">
        <v>162</v>
      </c>
      <c r="F11" s="71" t="s">
        <v>163</v>
      </c>
      <c r="G11" s="70" t="s">
        <v>165</v>
      </c>
    </row>
    <row r="12" spans="1:7" ht="15" customHeight="1">
      <c r="A12" s="7">
        <v>1</v>
      </c>
      <c r="B12" s="13" t="s">
        <v>11</v>
      </c>
      <c r="C12" s="45" t="s">
        <v>22</v>
      </c>
      <c r="D12" s="81">
        <f>D13+D14+D15+D16+D17</f>
        <v>4694174.4</v>
      </c>
      <c r="E12" s="81">
        <f>E13+E14+E15+E16+E17</f>
        <v>5044667.380000001</v>
      </c>
      <c r="F12" s="82">
        <f>F13+F14+F15++F17</f>
        <v>5038111.380000001</v>
      </c>
      <c r="G12" s="142">
        <f>+F12/E12</f>
        <v>0.9987004098573492</v>
      </c>
    </row>
    <row r="13" spans="1:7" ht="27.75" customHeight="1">
      <c r="A13" s="7">
        <v>2</v>
      </c>
      <c r="B13" s="11" t="s">
        <v>12</v>
      </c>
      <c r="C13" s="12" t="s">
        <v>23</v>
      </c>
      <c r="D13" s="83">
        <v>760552</v>
      </c>
      <c r="E13" s="83">
        <v>856158.74</v>
      </c>
      <c r="F13" s="84">
        <v>856158.74</v>
      </c>
      <c r="G13" s="141">
        <v>0.9999979859994478</v>
      </c>
    </row>
    <row r="14" spans="1:7" ht="30" customHeight="1">
      <c r="A14" s="7">
        <v>3</v>
      </c>
      <c r="B14" s="11" t="s">
        <v>13</v>
      </c>
      <c r="C14" s="12" t="s">
        <v>24</v>
      </c>
      <c r="D14" s="83">
        <v>3356693</v>
      </c>
      <c r="E14" s="83">
        <v>3506062.17</v>
      </c>
      <c r="F14" s="84">
        <v>3506062.17</v>
      </c>
      <c r="G14" s="141">
        <v>1</v>
      </c>
    </row>
    <row r="15" spans="1:7" ht="14.25" customHeight="1">
      <c r="A15" s="7">
        <v>4</v>
      </c>
      <c r="B15" s="55" t="s">
        <v>446</v>
      </c>
      <c r="C15" s="12" t="s">
        <v>445</v>
      </c>
      <c r="D15" s="83">
        <v>84059.4</v>
      </c>
      <c r="E15" s="83">
        <v>184059.4</v>
      </c>
      <c r="F15" s="84">
        <v>184059.4</v>
      </c>
      <c r="G15" s="142">
        <v>0.9999979859994478</v>
      </c>
    </row>
    <row r="16" spans="1:7" ht="12.75" customHeight="1">
      <c r="A16" s="7">
        <v>5</v>
      </c>
      <c r="B16" s="11" t="s">
        <v>14</v>
      </c>
      <c r="C16" s="12" t="s">
        <v>25</v>
      </c>
      <c r="D16" s="59">
        <v>3000</v>
      </c>
      <c r="E16" s="59">
        <v>3000</v>
      </c>
      <c r="F16" s="82">
        <v>0</v>
      </c>
      <c r="G16" s="142">
        <v>0</v>
      </c>
    </row>
    <row r="17" spans="1:7" ht="14.25" customHeight="1">
      <c r="A17" s="7">
        <v>6</v>
      </c>
      <c r="B17" s="11" t="s">
        <v>21</v>
      </c>
      <c r="C17" s="12" t="s">
        <v>26</v>
      </c>
      <c r="D17" s="59">
        <v>489870</v>
      </c>
      <c r="E17" s="59">
        <v>495387.07</v>
      </c>
      <c r="F17" s="82">
        <v>491831.07</v>
      </c>
      <c r="G17" s="142">
        <f>+F17/E17</f>
        <v>0.9928217746983182</v>
      </c>
    </row>
    <row r="18" spans="1:7" ht="15" customHeight="1">
      <c r="A18" s="7">
        <v>7</v>
      </c>
      <c r="B18" s="13" t="s">
        <v>15</v>
      </c>
      <c r="C18" s="12" t="s">
        <v>27</v>
      </c>
      <c r="D18" s="59">
        <f>D19</f>
        <v>69028</v>
      </c>
      <c r="E18" s="59">
        <f>E19</f>
        <v>82917</v>
      </c>
      <c r="F18" s="82">
        <f>F19</f>
        <v>82917</v>
      </c>
      <c r="G18" s="142">
        <v>0.9999979859994478</v>
      </c>
    </row>
    <row r="19" spans="1:7" ht="12" customHeight="1">
      <c r="A19" s="7">
        <v>8</v>
      </c>
      <c r="B19" s="11" t="s">
        <v>16</v>
      </c>
      <c r="C19" s="12" t="s">
        <v>28</v>
      </c>
      <c r="D19" s="59">
        <v>69028</v>
      </c>
      <c r="E19" s="59">
        <v>82917</v>
      </c>
      <c r="F19" s="82">
        <v>82917</v>
      </c>
      <c r="G19" s="142">
        <v>0.9999979859994478</v>
      </c>
    </row>
    <row r="20" spans="1:7" ht="18.75" customHeight="1">
      <c r="A20" s="7">
        <v>9</v>
      </c>
      <c r="B20" s="14" t="s">
        <v>33</v>
      </c>
      <c r="C20" s="12" t="s">
        <v>32</v>
      </c>
      <c r="D20" s="59">
        <f>D21+D22</f>
        <v>168765</v>
      </c>
      <c r="E20" s="59">
        <f>E21+E22</f>
        <v>139662.24</v>
      </c>
      <c r="F20" s="82">
        <f>F21+F22</f>
        <v>139662.24</v>
      </c>
      <c r="G20" s="142">
        <v>0.9999979859994478</v>
      </c>
    </row>
    <row r="21" spans="1:7" ht="12.75" customHeight="1">
      <c r="A21" s="7">
        <v>10</v>
      </c>
      <c r="B21" s="14" t="s">
        <v>231</v>
      </c>
      <c r="C21" s="12" t="s">
        <v>232</v>
      </c>
      <c r="D21" s="59">
        <v>51765</v>
      </c>
      <c r="E21" s="59">
        <v>76207</v>
      </c>
      <c r="F21" s="82">
        <v>76207</v>
      </c>
      <c r="G21" s="142">
        <f>+F21/E21</f>
        <v>1</v>
      </c>
    </row>
    <row r="22" spans="1:7" ht="18.75" customHeight="1">
      <c r="A22" s="7">
        <v>11</v>
      </c>
      <c r="B22" s="14" t="s">
        <v>35</v>
      </c>
      <c r="C22" s="12" t="s">
        <v>34</v>
      </c>
      <c r="D22" s="59">
        <v>117000</v>
      </c>
      <c r="E22" s="59">
        <v>63455.24</v>
      </c>
      <c r="F22" s="82">
        <v>63455.24</v>
      </c>
      <c r="G22" s="142">
        <v>0.9999979859994478</v>
      </c>
    </row>
    <row r="23" spans="1:7" ht="16.5" customHeight="1">
      <c r="A23" s="7">
        <v>12</v>
      </c>
      <c r="B23" s="14" t="s">
        <v>78</v>
      </c>
      <c r="C23" s="12" t="s">
        <v>75</v>
      </c>
      <c r="D23" s="59">
        <f>D24</f>
        <v>307400</v>
      </c>
      <c r="E23" s="59">
        <f>E24</f>
        <v>864446.3</v>
      </c>
      <c r="F23" s="82">
        <f>F24</f>
        <v>844914.94</v>
      </c>
      <c r="G23" s="142">
        <f>F23/E23</f>
        <v>0.9774059302469106</v>
      </c>
    </row>
    <row r="24" spans="1:7" ht="16.5" customHeight="1">
      <c r="A24" s="7">
        <v>13</v>
      </c>
      <c r="B24" s="14" t="s">
        <v>76</v>
      </c>
      <c r="C24" s="12" t="s">
        <v>77</v>
      </c>
      <c r="D24" s="59">
        <v>307400</v>
      </c>
      <c r="E24" s="59">
        <v>864446.3</v>
      </c>
      <c r="F24" s="82">
        <v>844914.94</v>
      </c>
      <c r="G24" s="142">
        <f>F24/E24</f>
        <v>0.9774059302469106</v>
      </c>
    </row>
    <row r="25" spans="1:7" ht="15.75" customHeight="1">
      <c r="A25" s="7">
        <v>14</v>
      </c>
      <c r="B25" s="13" t="s">
        <v>17</v>
      </c>
      <c r="C25" s="12" t="s">
        <v>29</v>
      </c>
      <c r="D25" s="59">
        <f>D26+D27</f>
        <v>1150134.5</v>
      </c>
      <c r="E25" s="59">
        <f>E26+E27</f>
        <v>1445353.03</v>
      </c>
      <c r="F25" s="82">
        <f>F26+F27</f>
        <v>1296772.13</v>
      </c>
      <c r="G25" s="142">
        <v>0.9999979859994478</v>
      </c>
    </row>
    <row r="26" spans="1:7" ht="13.5" customHeight="1">
      <c r="A26" s="7">
        <v>15</v>
      </c>
      <c r="B26" s="13" t="s">
        <v>42</v>
      </c>
      <c r="C26" s="12" t="s">
        <v>43</v>
      </c>
      <c r="D26" s="59">
        <v>283630</v>
      </c>
      <c r="E26" s="59">
        <v>792583.13</v>
      </c>
      <c r="F26" s="82">
        <v>790062.13</v>
      </c>
      <c r="G26" s="142">
        <f>+F26/E26</f>
        <v>0.9968192610912624</v>
      </c>
    </row>
    <row r="27" spans="1:7" ht="14.25" customHeight="1">
      <c r="A27" s="7">
        <v>16</v>
      </c>
      <c r="B27" s="11" t="s">
        <v>18</v>
      </c>
      <c r="C27" s="12" t="s">
        <v>30</v>
      </c>
      <c r="D27" s="59">
        <v>866504.5</v>
      </c>
      <c r="E27" s="59">
        <v>652769.9</v>
      </c>
      <c r="F27" s="82">
        <v>506710</v>
      </c>
      <c r="G27" s="142">
        <f>+F27/E27</f>
        <v>0.7762459635470323</v>
      </c>
    </row>
    <row r="28" spans="1:7" ht="15" customHeight="1">
      <c r="A28" s="7">
        <v>17</v>
      </c>
      <c r="B28" s="11" t="s">
        <v>146</v>
      </c>
      <c r="C28" s="12" t="s">
        <v>73</v>
      </c>
      <c r="D28" s="59">
        <f>+D29</f>
        <v>4015560</v>
      </c>
      <c r="E28" s="59">
        <v>3851560</v>
      </c>
      <c r="F28" s="82">
        <v>3851560</v>
      </c>
      <c r="G28" s="142">
        <f>+F28/E28</f>
        <v>1</v>
      </c>
    </row>
    <row r="29" spans="1:7" ht="13.5" customHeight="1">
      <c r="A29" s="7">
        <v>18</v>
      </c>
      <c r="B29" s="11" t="s">
        <v>19</v>
      </c>
      <c r="C29" s="12" t="s">
        <v>45</v>
      </c>
      <c r="D29" s="59">
        <v>4015560</v>
      </c>
      <c r="E29" s="59">
        <v>3851560</v>
      </c>
      <c r="F29" s="82">
        <v>3851560</v>
      </c>
      <c r="G29" s="142">
        <f>+F29/E29</f>
        <v>1</v>
      </c>
    </row>
    <row r="30" spans="1:7" ht="13.5" customHeight="1">
      <c r="A30" s="7">
        <v>19</v>
      </c>
      <c r="B30" s="11" t="s">
        <v>321</v>
      </c>
      <c r="C30" s="12" t="s">
        <v>322</v>
      </c>
      <c r="D30" s="59">
        <f>D31</f>
        <v>60660</v>
      </c>
      <c r="E30" s="81">
        <f>E31</f>
        <v>60000</v>
      </c>
      <c r="F30" s="82">
        <f>F31</f>
        <v>60000</v>
      </c>
      <c r="G30" s="142">
        <v>1</v>
      </c>
    </row>
    <row r="31" spans="1:7" ht="13.5" customHeight="1">
      <c r="A31" s="7">
        <v>20</v>
      </c>
      <c r="B31" s="11" t="s">
        <v>323</v>
      </c>
      <c r="C31" s="12" t="s">
        <v>324</v>
      </c>
      <c r="D31" s="59">
        <v>60660</v>
      </c>
      <c r="E31" s="59">
        <v>60000</v>
      </c>
      <c r="F31" s="82">
        <v>60000</v>
      </c>
      <c r="G31" s="142">
        <f>+F31/E31</f>
        <v>1</v>
      </c>
    </row>
    <row r="32" spans="1:7" ht="27.75" customHeight="1">
      <c r="A32" s="7">
        <v>21</v>
      </c>
      <c r="B32" s="11" t="s">
        <v>216</v>
      </c>
      <c r="C32" s="12" t="s">
        <v>66</v>
      </c>
      <c r="D32" s="59">
        <v>287777.1</v>
      </c>
      <c r="E32" s="59">
        <v>287777.1</v>
      </c>
      <c r="F32" s="84">
        <v>287777.1</v>
      </c>
      <c r="G32" s="141">
        <f>+F32/E32</f>
        <v>1</v>
      </c>
    </row>
    <row r="33" spans="1:8" ht="12.75">
      <c r="A33" s="282" t="s">
        <v>36</v>
      </c>
      <c r="B33" s="282"/>
      <c r="C33" s="10"/>
      <c r="D33" s="59">
        <f>D32+D30+D28+D25+D23+D20+D18+D12</f>
        <v>10753499</v>
      </c>
      <c r="E33" s="59">
        <f>E12+E18+E20+E23+E25+E28+E30+E32</f>
        <v>11776383.05</v>
      </c>
      <c r="F33" s="84">
        <f>F12+F18+F20+F23+F25+F28+F30+F32</f>
        <v>11601714.790000001</v>
      </c>
      <c r="G33" s="142">
        <f>+F33/E33</f>
        <v>0.9851679196185793</v>
      </c>
      <c r="H33" s="79"/>
    </row>
  </sheetData>
  <sheetProtection/>
  <mergeCells count="10">
    <mergeCell ref="E2:G2"/>
    <mergeCell ref="A33:B33"/>
    <mergeCell ref="A9:A10"/>
    <mergeCell ref="B9:B10"/>
    <mergeCell ref="A6:G6"/>
    <mergeCell ref="B1:D1"/>
    <mergeCell ref="B2:D2"/>
    <mergeCell ref="B4:D4"/>
    <mergeCell ref="E1:G1"/>
    <mergeCell ref="E3:G3"/>
  </mergeCells>
  <printOptions/>
  <pageMargins left="0.7480314960629921" right="0.1968503937007874" top="0.984251968503937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34">
      <selection activeCell="B124" sqref="B124"/>
    </sheetView>
  </sheetViews>
  <sheetFormatPr defaultColWidth="9.140625" defaultRowHeight="12.75"/>
  <cols>
    <col min="1" max="1" width="4.140625" style="0" customWidth="1"/>
    <col min="2" max="2" width="75.00390625" style="0" customWidth="1"/>
    <col min="3" max="3" width="6.28125" style="0" customWidth="1"/>
    <col min="4" max="4" width="6.8515625" style="0" customWidth="1"/>
    <col min="5" max="5" width="10.57421875" style="0" customWidth="1"/>
    <col min="6" max="6" width="6.28125" style="0" customWidth="1"/>
    <col min="7" max="7" width="11.00390625" style="0" customWidth="1"/>
    <col min="8" max="8" width="11.28125" style="0" customWidth="1"/>
    <col min="9" max="9" width="10.57421875" style="0" customWidth="1"/>
    <col min="10" max="10" width="10.7109375" style="0" customWidth="1"/>
  </cols>
  <sheetData>
    <row r="1" spans="1:10" ht="12.75">
      <c r="A1" s="85"/>
      <c r="B1" s="287" t="s">
        <v>189</v>
      </c>
      <c r="C1" s="287"/>
      <c r="D1" s="287"/>
      <c r="E1" s="287"/>
      <c r="F1" s="287"/>
      <c r="G1" s="287"/>
      <c r="H1" s="286"/>
      <c r="I1" s="286"/>
      <c r="J1" s="286"/>
    </row>
    <row r="2" spans="1:10" ht="28.5" customHeight="1">
      <c r="A2" s="85"/>
      <c r="B2" s="287" t="s">
        <v>447</v>
      </c>
      <c r="C2" s="287"/>
      <c r="D2" s="287"/>
      <c r="E2" s="287"/>
      <c r="F2" s="287"/>
      <c r="G2" s="287"/>
      <c r="H2" s="286"/>
      <c r="I2" s="286"/>
      <c r="J2" s="286"/>
    </row>
    <row r="3" spans="1:10" ht="12.75">
      <c r="A3" s="85"/>
      <c r="B3" s="287"/>
      <c r="C3" s="287"/>
      <c r="D3" s="287"/>
      <c r="E3" s="287"/>
      <c r="F3" s="287"/>
      <c r="G3" s="287"/>
      <c r="H3" s="286"/>
      <c r="I3" s="286"/>
      <c r="J3" s="286"/>
    </row>
    <row r="4" spans="1:10" ht="12.75">
      <c r="A4" s="288" t="s">
        <v>352</v>
      </c>
      <c r="B4" s="288"/>
      <c r="C4" s="288"/>
      <c r="D4" s="288"/>
      <c r="E4" s="288"/>
      <c r="F4" s="288"/>
      <c r="G4" s="87"/>
      <c r="H4" s="286"/>
      <c r="I4" s="286"/>
      <c r="J4" s="286"/>
    </row>
    <row r="5" spans="1:10" ht="12.75">
      <c r="A5" s="288" t="s">
        <v>448</v>
      </c>
      <c r="B5" s="288"/>
      <c r="C5" s="288"/>
      <c r="D5" s="288"/>
      <c r="E5" s="288"/>
      <c r="F5" s="288"/>
      <c r="G5" s="86"/>
      <c r="H5" s="86"/>
      <c r="I5" s="86"/>
      <c r="J5" s="86"/>
    </row>
    <row r="6" spans="1:10" ht="12.75">
      <c r="A6" s="88"/>
      <c r="B6" s="88"/>
      <c r="C6" s="88"/>
      <c r="D6" s="88"/>
      <c r="E6" s="88"/>
      <c r="F6" s="88"/>
      <c r="G6" s="88" t="s">
        <v>190</v>
      </c>
      <c r="H6" s="86"/>
      <c r="I6" s="86"/>
      <c r="J6" s="86"/>
    </row>
    <row r="7" spans="1:10" ht="12.75">
      <c r="A7" s="289" t="s">
        <v>191</v>
      </c>
      <c r="B7" s="289" t="s">
        <v>39</v>
      </c>
      <c r="C7" s="289" t="s">
        <v>192</v>
      </c>
      <c r="D7" s="284" t="s">
        <v>208</v>
      </c>
      <c r="E7" s="284" t="s">
        <v>60</v>
      </c>
      <c r="F7" s="284" t="s">
        <v>209</v>
      </c>
      <c r="G7" s="284" t="s">
        <v>158</v>
      </c>
      <c r="H7" s="285" t="s">
        <v>159</v>
      </c>
      <c r="I7" s="285" t="s">
        <v>152</v>
      </c>
      <c r="J7" s="285" t="s">
        <v>160</v>
      </c>
    </row>
    <row r="8" spans="1:10" ht="36" customHeight="1">
      <c r="A8" s="289"/>
      <c r="B8" s="289"/>
      <c r="C8" s="289"/>
      <c r="D8" s="284"/>
      <c r="E8" s="284"/>
      <c r="F8" s="284"/>
      <c r="G8" s="284"/>
      <c r="H8" s="285"/>
      <c r="I8" s="285"/>
      <c r="J8" s="285"/>
    </row>
    <row r="9" spans="1:10" ht="12.75">
      <c r="A9" s="90"/>
      <c r="B9" s="89">
        <v>1</v>
      </c>
      <c r="C9" s="90">
        <v>2</v>
      </c>
      <c r="D9" s="91" t="s">
        <v>161</v>
      </c>
      <c r="E9" s="91" t="s">
        <v>162</v>
      </c>
      <c r="F9" s="91" t="s">
        <v>163</v>
      </c>
      <c r="G9" s="90">
        <v>6</v>
      </c>
      <c r="H9" s="90">
        <v>7</v>
      </c>
      <c r="I9" s="90">
        <v>8</v>
      </c>
      <c r="J9" s="90">
        <v>9</v>
      </c>
    </row>
    <row r="10" spans="1:10" ht="15.75" customHeight="1">
      <c r="A10" s="92">
        <v>1</v>
      </c>
      <c r="B10" s="93" t="s">
        <v>254</v>
      </c>
      <c r="C10" s="94">
        <v>831</v>
      </c>
      <c r="D10" s="93"/>
      <c r="E10" s="93"/>
      <c r="F10" s="93"/>
      <c r="G10" s="95">
        <f>G11+G79+G88+G104+G117+G136+G143+G150</f>
        <v>10753499</v>
      </c>
      <c r="H10" s="95">
        <f>H11+H79+H88+H104+H117+H136+H143+H150</f>
        <v>11776383.05</v>
      </c>
      <c r="I10" s="95">
        <f>I11+I79+I88+I104+I117+I136+I143+I150</f>
        <v>11601714.790000001</v>
      </c>
      <c r="J10" s="117">
        <f>I10/H10*100</f>
        <v>98.51679196185793</v>
      </c>
    </row>
    <row r="11" spans="1:10" ht="13.5" customHeight="1">
      <c r="A11" s="97">
        <v>2</v>
      </c>
      <c r="B11" s="98" t="s">
        <v>193</v>
      </c>
      <c r="C11" s="94">
        <v>831</v>
      </c>
      <c r="D11" s="99" t="s">
        <v>22</v>
      </c>
      <c r="E11" s="99"/>
      <c r="F11" s="99"/>
      <c r="G11" s="100">
        <f>G12+G24+G43+G47+G53</f>
        <v>4694174.4</v>
      </c>
      <c r="H11" s="100">
        <f>H12+H24+H43+H48+H53</f>
        <v>5044667.380000001</v>
      </c>
      <c r="I11" s="100">
        <f>I12+I24+I43+I47+I53</f>
        <v>5038111.380000001</v>
      </c>
      <c r="J11" s="96">
        <f aca="true" t="shared" si="0" ref="J11:J107">I11/H11*100</f>
        <v>99.87004098573492</v>
      </c>
    </row>
    <row r="12" spans="1:10" s="220" customFormat="1" ht="24">
      <c r="A12" s="92">
        <v>3</v>
      </c>
      <c r="B12" s="219" t="s">
        <v>40</v>
      </c>
      <c r="C12" s="94">
        <v>831</v>
      </c>
      <c r="D12" s="99" t="s">
        <v>23</v>
      </c>
      <c r="E12" s="99"/>
      <c r="F12" s="99"/>
      <c r="G12" s="100">
        <f aca="true" t="shared" si="1" ref="G12:I13">G13</f>
        <v>760552</v>
      </c>
      <c r="H12" s="100">
        <v>856158.74</v>
      </c>
      <c r="I12" s="100">
        <f t="shared" si="1"/>
        <v>856158.74</v>
      </c>
      <c r="J12" s="96">
        <f t="shared" si="0"/>
        <v>100</v>
      </c>
    </row>
    <row r="13" spans="1:10" ht="24">
      <c r="A13" s="97">
        <v>4</v>
      </c>
      <c r="B13" s="219" t="s">
        <v>72</v>
      </c>
      <c r="C13" s="94">
        <v>831</v>
      </c>
      <c r="D13" s="99" t="s">
        <v>23</v>
      </c>
      <c r="E13" s="99" t="s">
        <v>233</v>
      </c>
      <c r="F13" s="99"/>
      <c r="G13" s="100">
        <f t="shared" si="1"/>
        <v>760552</v>
      </c>
      <c r="H13" s="100">
        <f t="shared" si="1"/>
        <v>856158.74</v>
      </c>
      <c r="I13" s="100">
        <f t="shared" si="1"/>
        <v>856158.74</v>
      </c>
      <c r="J13" s="96">
        <f t="shared" si="0"/>
        <v>100</v>
      </c>
    </row>
    <row r="14" spans="1:10" ht="12.75">
      <c r="A14" s="92">
        <v>5</v>
      </c>
      <c r="B14" s="219" t="s">
        <v>194</v>
      </c>
      <c r="C14" s="94">
        <v>831</v>
      </c>
      <c r="D14" s="99" t="s">
        <v>23</v>
      </c>
      <c r="E14" s="99" t="s">
        <v>234</v>
      </c>
      <c r="F14" s="99"/>
      <c r="G14" s="100">
        <f>G22</f>
        <v>760552</v>
      </c>
      <c r="H14" s="100">
        <f>H15+H18+H21</f>
        <v>856158.74</v>
      </c>
      <c r="I14" s="100">
        <f>I15+I18+I21</f>
        <v>856158.74</v>
      </c>
      <c r="J14" s="96">
        <f t="shared" si="0"/>
        <v>100</v>
      </c>
    </row>
    <row r="15" spans="1:10" ht="36">
      <c r="A15" s="92">
        <v>6</v>
      </c>
      <c r="B15" s="93" t="s">
        <v>455</v>
      </c>
      <c r="C15" s="94">
        <v>831</v>
      </c>
      <c r="D15" s="99" t="s">
        <v>23</v>
      </c>
      <c r="E15" s="232">
        <v>9110010350</v>
      </c>
      <c r="F15" s="99"/>
      <c r="G15" s="100">
        <v>0</v>
      </c>
      <c r="H15" s="100">
        <f>H16</f>
        <v>6891</v>
      </c>
      <c r="I15" s="100">
        <f>I16</f>
        <v>6891</v>
      </c>
      <c r="J15" s="96">
        <f t="shared" si="0"/>
        <v>100</v>
      </c>
    </row>
    <row r="16" spans="1:10" ht="36">
      <c r="A16" s="92">
        <v>7</v>
      </c>
      <c r="B16" s="102" t="s">
        <v>196</v>
      </c>
      <c r="C16" s="94">
        <v>831</v>
      </c>
      <c r="D16" s="99" t="s">
        <v>23</v>
      </c>
      <c r="E16" s="232">
        <v>9110010350</v>
      </c>
      <c r="F16" s="99" t="s">
        <v>86</v>
      </c>
      <c r="G16" s="100">
        <v>0</v>
      </c>
      <c r="H16" s="100">
        <f>H17</f>
        <v>6891</v>
      </c>
      <c r="I16" s="100">
        <f>I17</f>
        <v>6891</v>
      </c>
      <c r="J16" s="96">
        <f t="shared" si="0"/>
        <v>100</v>
      </c>
    </row>
    <row r="17" spans="1:10" ht="12.75">
      <c r="A17" s="92">
        <v>8</v>
      </c>
      <c r="B17" s="102" t="s">
        <v>49</v>
      </c>
      <c r="C17" s="94">
        <v>831</v>
      </c>
      <c r="D17" s="99" t="s">
        <v>23</v>
      </c>
      <c r="E17" s="232">
        <v>9110010350</v>
      </c>
      <c r="F17" s="99" t="s">
        <v>197</v>
      </c>
      <c r="G17" s="100">
        <v>0</v>
      </c>
      <c r="H17" s="100">
        <v>6891</v>
      </c>
      <c r="I17" s="100">
        <v>6891</v>
      </c>
      <c r="J17" s="96">
        <f t="shared" si="0"/>
        <v>100</v>
      </c>
    </row>
    <row r="18" spans="1:10" ht="51">
      <c r="A18" s="92">
        <v>9</v>
      </c>
      <c r="B18" s="226" t="s">
        <v>456</v>
      </c>
      <c r="C18" s="94">
        <v>831</v>
      </c>
      <c r="D18" s="99" t="s">
        <v>23</v>
      </c>
      <c r="E18" s="232">
        <v>9110010360</v>
      </c>
      <c r="F18" s="99"/>
      <c r="G18" s="100">
        <v>0</v>
      </c>
      <c r="H18" s="100">
        <f>H19</f>
        <v>88716</v>
      </c>
      <c r="I18" s="100">
        <f>I19</f>
        <v>88716</v>
      </c>
      <c r="J18" s="96">
        <f t="shared" si="0"/>
        <v>100</v>
      </c>
    </row>
    <row r="19" spans="1:10" ht="36">
      <c r="A19" s="92">
        <v>10</v>
      </c>
      <c r="B19" s="102" t="s">
        <v>196</v>
      </c>
      <c r="C19" s="94">
        <v>831</v>
      </c>
      <c r="D19" s="99" t="s">
        <v>23</v>
      </c>
      <c r="E19" s="232">
        <v>9110010360</v>
      </c>
      <c r="F19" s="99" t="s">
        <v>86</v>
      </c>
      <c r="G19" s="100">
        <v>0</v>
      </c>
      <c r="H19" s="100">
        <f>H20</f>
        <v>88716</v>
      </c>
      <c r="I19" s="100">
        <f>I20</f>
        <v>88716</v>
      </c>
      <c r="J19" s="96">
        <f t="shared" si="0"/>
        <v>100</v>
      </c>
    </row>
    <row r="20" spans="1:10" ht="12.75">
      <c r="A20" s="92">
        <v>11</v>
      </c>
      <c r="B20" s="102" t="s">
        <v>49</v>
      </c>
      <c r="C20" s="94">
        <v>831</v>
      </c>
      <c r="D20" s="99" t="s">
        <v>23</v>
      </c>
      <c r="E20" s="232">
        <v>9110010360</v>
      </c>
      <c r="F20" s="99" t="s">
        <v>197</v>
      </c>
      <c r="G20" s="100">
        <v>0</v>
      </c>
      <c r="H20" s="100">
        <v>88716</v>
      </c>
      <c r="I20" s="100">
        <v>88716</v>
      </c>
      <c r="J20" s="96">
        <f t="shared" si="0"/>
        <v>100</v>
      </c>
    </row>
    <row r="21" spans="1:10" ht="36">
      <c r="A21" s="97">
        <v>12</v>
      </c>
      <c r="B21" s="219" t="s">
        <v>195</v>
      </c>
      <c r="C21" s="94">
        <v>831</v>
      </c>
      <c r="D21" s="99" t="s">
        <v>23</v>
      </c>
      <c r="E21" s="99" t="s">
        <v>235</v>
      </c>
      <c r="F21" s="99"/>
      <c r="G21" s="100">
        <f aca="true" t="shared" si="2" ref="G21:I22">G22</f>
        <v>760552</v>
      </c>
      <c r="H21" s="100">
        <f>H22</f>
        <v>760551.74</v>
      </c>
      <c r="I21" s="100">
        <f>I22</f>
        <v>760551.74</v>
      </c>
      <c r="J21" s="96">
        <f t="shared" si="0"/>
        <v>100</v>
      </c>
    </row>
    <row r="22" spans="1:10" ht="36">
      <c r="A22" s="92">
        <v>13</v>
      </c>
      <c r="B22" s="102" t="s">
        <v>196</v>
      </c>
      <c r="C22" s="94">
        <v>831</v>
      </c>
      <c r="D22" s="99" t="s">
        <v>23</v>
      </c>
      <c r="E22" s="99" t="s">
        <v>235</v>
      </c>
      <c r="F22" s="99" t="s">
        <v>86</v>
      </c>
      <c r="G22" s="100">
        <f t="shared" si="2"/>
        <v>760552</v>
      </c>
      <c r="H22" s="100">
        <f t="shared" si="2"/>
        <v>760551.74</v>
      </c>
      <c r="I22" s="100">
        <f t="shared" si="2"/>
        <v>760551.74</v>
      </c>
      <c r="J22" s="96">
        <f t="shared" si="0"/>
        <v>100</v>
      </c>
    </row>
    <row r="23" spans="1:10" ht="12.75">
      <c r="A23" s="97">
        <v>14</v>
      </c>
      <c r="B23" s="102" t="s">
        <v>49</v>
      </c>
      <c r="C23" s="94">
        <v>831</v>
      </c>
      <c r="D23" s="99" t="s">
        <v>23</v>
      </c>
      <c r="E23" s="99" t="s">
        <v>235</v>
      </c>
      <c r="F23" s="99" t="s">
        <v>197</v>
      </c>
      <c r="G23" s="100">
        <v>760552</v>
      </c>
      <c r="H23" s="187">
        <v>760551.74</v>
      </c>
      <c r="I23" s="187">
        <v>760551.74</v>
      </c>
      <c r="J23" s="96">
        <f t="shared" si="0"/>
        <v>100</v>
      </c>
    </row>
    <row r="24" spans="1:10" ht="24">
      <c r="A24" s="92">
        <v>15</v>
      </c>
      <c r="B24" s="98" t="s">
        <v>13</v>
      </c>
      <c r="C24" s="94">
        <v>831</v>
      </c>
      <c r="D24" s="99" t="s">
        <v>24</v>
      </c>
      <c r="E24" s="101"/>
      <c r="F24" s="101"/>
      <c r="G24" s="100">
        <f aca="true" t="shared" si="3" ref="G24:I25">G25</f>
        <v>3356693</v>
      </c>
      <c r="H24" s="100">
        <f t="shared" si="3"/>
        <v>3506062.1700000004</v>
      </c>
      <c r="I24" s="100">
        <f t="shared" si="3"/>
        <v>3506062.1700000004</v>
      </c>
      <c r="J24" s="96">
        <f t="shared" si="0"/>
        <v>100</v>
      </c>
    </row>
    <row r="25" spans="1:10" ht="12.75">
      <c r="A25" s="97">
        <v>16</v>
      </c>
      <c r="B25" s="98" t="s">
        <v>68</v>
      </c>
      <c r="C25" s="94">
        <v>831</v>
      </c>
      <c r="D25" s="99" t="s">
        <v>24</v>
      </c>
      <c r="E25" s="99" t="s">
        <v>219</v>
      </c>
      <c r="F25" s="99"/>
      <c r="G25" s="100">
        <f t="shared" si="3"/>
        <v>3356693</v>
      </c>
      <c r="H25" s="100">
        <f t="shared" si="3"/>
        <v>3506062.1700000004</v>
      </c>
      <c r="I25" s="100">
        <f t="shared" si="3"/>
        <v>3506062.1700000004</v>
      </c>
      <c r="J25" s="96">
        <f t="shared" si="0"/>
        <v>100</v>
      </c>
    </row>
    <row r="26" spans="1:10" ht="12.75">
      <c r="A26" s="92">
        <v>17</v>
      </c>
      <c r="B26" s="98" t="s">
        <v>255</v>
      </c>
      <c r="C26" s="94">
        <v>831</v>
      </c>
      <c r="D26" s="99" t="s">
        <v>24</v>
      </c>
      <c r="E26" s="99" t="s">
        <v>220</v>
      </c>
      <c r="F26" s="99"/>
      <c r="G26" s="100">
        <f>G33+G36</f>
        <v>3356693</v>
      </c>
      <c r="H26" s="100">
        <f>H27+H30+H33+H36</f>
        <v>3506062.1700000004</v>
      </c>
      <c r="I26" s="100">
        <f>I27+I30+I33+I36</f>
        <v>3506062.1700000004</v>
      </c>
      <c r="J26" s="96">
        <f t="shared" si="0"/>
        <v>100</v>
      </c>
    </row>
    <row r="27" spans="1:10" ht="36">
      <c r="A27" s="92">
        <v>18</v>
      </c>
      <c r="B27" s="93" t="s">
        <v>455</v>
      </c>
      <c r="C27" s="94">
        <v>831</v>
      </c>
      <c r="D27" s="99" t="s">
        <v>24</v>
      </c>
      <c r="E27" s="99" t="s">
        <v>457</v>
      </c>
      <c r="F27" s="99"/>
      <c r="G27" s="100">
        <v>0</v>
      </c>
      <c r="H27" s="100">
        <f>H28</f>
        <v>14122</v>
      </c>
      <c r="I27" s="100">
        <f>I28</f>
        <v>14122</v>
      </c>
      <c r="J27" s="96">
        <f t="shared" si="0"/>
        <v>100</v>
      </c>
    </row>
    <row r="28" spans="1:10" ht="36">
      <c r="A28" s="92">
        <v>19</v>
      </c>
      <c r="B28" s="102" t="s">
        <v>196</v>
      </c>
      <c r="C28" s="94">
        <v>831</v>
      </c>
      <c r="D28" s="99" t="s">
        <v>24</v>
      </c>
      <c r="E28" s="99" t="s">
        <v>457</v>
      </c>
      <c r="F28" s="99" t="s">
        <v>86</v>
      </c>
      <c r="G28" s="100">
        <v>0</v>
      </c>
      <c r="H28" s="100">
        <f>H29</f>
        <v>14122</v>
      </c>
      <c r="I28" s="100">
        <f>I29</f>
        <v>14122</v>
      </c>
      <c r="J28" s="96">
        <f t="shared" si="0"/>
        <v>100</v>
      </c>
    </row>
    <row r="29" spans="1:10" ht="12.75">
      <c r="A29" s="92">
        <v>20</v>
      </c>
      <c r="B29" s="102" t="s">
        <v>49</v>
      </c>
      <c r="C29" s="94">
        <v>831</v>
      </c>
      <c r="D29" s="99" t="s">
        <v>24</v>
      </c>
      <c r="E29" s="99" t="s">
        <v>457</v>
      </c>
      <c r="F29" s="99" t="s">
        <v>197</v>
      </c>
      <c r="G29" s="100">
        <v>0</v>
      </c>
      <c r="H29" s="100">
        <v>14122</v>
      </c>
      <c r="I29" s="100">
        <v>14122</v>
      </c>
      <c r="J29" s="96">
        <f t="shared" si="0"/>
        <v>100</v>
      </c>
    </row>
    <row r="30" spans="1:10" ht="51">
      <c r="A30" s="92">
        <v>21</v>
      </c>
      <c r="B30" s="226" t="s">
        <v>456</v>
      </c>
      <c r="C30" s="94">
        <v>831</v>
      </c>
      <c r="D30" s="99" t="s">
        <v>24</v>
      </c>
      <c r="E30" s="99" t="s">
        <v>458</v>
      </c>
      <c r="F30" s="99"/>
      <c r="G30" s="100">
        <v>0</v>
      </c>
      <c r="H30" s="100">
        <f>H31</f>
        <v>181776</v>
      </c>
      <c r="I30" s="100">
        <f>I31</f>
        <v>181776</v>
      </c>
      <c r="J30" s="96">
        <f t="shared" si="0"/>
        <v>100</v>
      </c>
    </row>
    <row r="31" spans="1:10" ht="36">
      <c r="A31" s="92">
        <v>22</v>
      </c>
      <c r="B31" s="102" t="s">
        <v>196</v>
      </c>
      <c r="C31" s="94">
        <v>831</v>
      </c>
      <c r="D31" s="99" t="s">
        <v>24</v>
      </c>
      <c r="E31" s="99" t="s">
        <v>458</v>
      </c>
      <c r="F31" s="99" t="s">
        <v>86</v>
      </c>
      <c r="G31" s="100">
        <v>0</v>
      </c>
      <c r="H31" s="100">
        <f>H32</f>
        <v>181776</v>
      </c>
      <c r="I31" s="100">
        <f>I32</f>
        <v>181776</v>
      </c>
      <c r="J31" s="96">
        <f t="shared" si="0"/>
        <v>100</v>
      </c>
    </row>
    <row r="32" spans="1:10" ht="12.75">
      <c r="A32" s="92">
        <v>23</v>
      </c>
      <c r="B32" s="102" t="s">
        <v>49</v>
      </c>
      <c r="C32" s="94">
        <v>831</v>
      </c>
      <c r="D32" s="99" t="s">
        <v>24</v>
      </c>
      <c r="E32" s="99" t="s">
        <v>458</v>
      </c>
      <c r="F32" s="99" t="s">
        <v>197</v>
      </c>
      <c r="G32" s="100">
        <v>0</v>
      </c>
      <c r="H32" s="100">
        <v>181776</v>
      </c>
      <c r="I32" s="100">
        <v>181776</v>
      </c>
      <c r="J32" s="96">
        <f t="shared" si="0"/>
        <v>100</v>
      </c>
    </row>
    <row r="33" spans="1:10" ht="36">
      <c r="A33" s="92">
        <v>24</v>
      </c>
      <c r="B33" s="155" t="s">
        <v>340</v>
      </c>
      <c r="C33" s="94">
        <v>831</v>
      </c>
      <c r="D33" s="99" t="s">
        <v>24</v>
      </c>
      <c r="E33" s="99" t="s">
        <v>449</v>
      </c>
      <c r="F33" s="99"/>
      <c r="G33" s="100">
        <f>G34</f>
        <v>61090</v>
      </c>
      <c r="H33" s="100">
        <f>H34</f>
        <v>90307</v>
      </c>
      <c r="I33" s="100">
        <f>I35</f>
        <v>90307</v>
      </c>
      <c r="J33" s="96">
        <f t="shared" si="0"/>
        <v>100</v>
      </c>
    </row>
    <row r="34" spans="1:10" ht="36">
      <c r="A34" s="92">
        <v>25</v>
      </c>
      <c r="B34" s="102" t="s">
        <v>196</v>
      </c>
      <c r="C34" s="94">
        <v>831</v>
      </c>
      <c r="D34" s="99" t="s">
        <v>24</v>
      </c>
      <c r="E34" s="99" t="s">
        <v>449</v>
      </c>
      <c r="F34" s="99" t="s">
        <v>86</v>
      </c>
      <c r="G34" s="100">
        <f>G35</f>
        <v>61090</v>
      </c>
      <c r="H34" s="100">
        <f>H35</f>
        <v>90307</v>
      </c>
      <c r="I34" s="100">
        <f>I35</f>
        <v>90307</v>
      </c>
      <c r="J34" s="96">
        <f t="shared" si="0"/>
        <v>100</v>
      </c>
    </row>
    <row r="35" spans="1:10" ht="12.75">
      <c r="A35" s="92">
        <v>26</v>
      </c>
      <c r="B35" s="102" t="s">
        <v>49</v>
      </c>
      <c r="C35" s="94">
        <v>831</v>
      </c>
      <c r="D35" s="99" t="s">
        <v>24</v>
      </c>
      <c r="E35" s="99" t="s">
        <v>449</v>
      </c>
      <c r="F35" s="99" t="s">
        <v>197</v>
      </c>
      <c r="G35" s="100">
        <v>61090</v>
      </c>
      <c r="H35" s="100">
        <v>90307</v>
      </c>
      <c r="I35" s="100">
        <v>90307</v>
      </c>
      <c r="J35" s="96">
        <f t="shared" si="0"/>
        <v>100</v>
      </c>
    </row>
    <row r="36" spans="1:10" ht="24">
      <c r="A36" s="92">
        <v>27</v>
      </c>
      <c r="B36" s="219" t="s">
        <v>198</v>
      </c>
      <c r="C36" s="94">
        <v>831</v>
      </c>
      <c r="D36" s="99" t="s">
        <v>24</v>
      </c>
      <c r="E36" s="99" t="s">
        <v>236</v>
      </c>
      <c r="F36" s="99"/>
      <c r="G36" s="100">
        <f>G37+G39+G41</f>
        <v>3295603</v>
      </c>
      <c r="H36" s="100">
        <f>H37+H39+H41</f>
        <v>3219857.1700000004</v>
      </c>
      <c r="I36" s="100">
        <f>I37+I39+I41</f>
        <v>3219857.1700000004</v>
      </c>
      <c r="J36" s="96">
        <f t="shared" si="0"/>
        <v>100</v>
      </c>
    </row>
    <row r="37" spans="1:10" ht="36">
      <c r="A37" s="97">
        <v>28</v>
      </c>
      <c r="B37" s="102" t="s">
        <v>196</v>
      </c>
      <c r="C37" s="94">
        <v>831</v>
      </c>
      <c r="D37" s="99" t="s">
        <v>24</v>
      </c>
      <c r="E37" s="99" t="s">
        <v>236</v>
      </c>
      <c r="F37" s="99" t="s">
        <v>86</v>
      </c>
      <c r="G37" s="100">
        <f>G38</f>
        <v>2462795</v>
      </c>
      <c r="H37" s="100">
        <f>H38</f>
        <v>2573998.74</v>
      </c>
      <c r="I37" s="100">
        <f>I38</f>
        <v>2573998.74</v>
      </c>
      <c r="J37" s="96">
        <f t="shared" si="0"/>
        <v>100</v>
      </c>
    </row>
    <row r="38" spans="1:10" ht="12.75">
      <c r="A38" s="92">
        <v>29</v>
      </c>
      <c r="B38" s="102" t="s">
        <v>49</v>
      </c>
      <c r="C38" s="94">
        <v>831</v>
      </c>
      <c r="D38" s="99" t="s">
        <v>24</v>
      </c>
      <c r="E38" s="99" t="s">
        <v>236</v>
      </c>
      <c r="F38" s="99" t="s">
        <v>197</v>
      </c>
      <c r="G38" s="100">
        <v>2462795</v>
      </c>
      <c r="H38" s="100">
        <v>2573998.74</v>
      </c>
      <c r="I38" s="100">
        <v>2573998.74</v>
      </c>
      <c r="J38" s="96">
        <f t="shared" si="0"/>
        <v>100</v>
      </c>
    </row>
    <row r="39" spans="1:10" ht="12.75">
      <c r="A39" s="97">
        <v>30</v>
      </c>
      <c r="B39" s="102" t="s">
        <v>51</v>
      </c>
      <c r="C39" s="94">
        <v>831</v>
      </c>
      <c r="D39" s="99" t="s">
        <v>24</v>
      </c>
      <c r="E39" s="99" t="s">
        <v>236</v>
      </c>
      <c r="F39" s="99" t="s">
        <v>56</v>
      </c>
      <c r="G39" s="100">
        <f>G40</f>
        <v>828274</v>
      </c>
      <c r="H39" s="100">
        <f>H40</f>
        <v>641040.58</v>
      </c>
      <c r="I39" s="100">
        <f>I40</f>
        <v>641040.58</v>
      </c>
      <c r="J39" s="96">
        <f t="shared" si="0"/>
        <v>100</v>
      </c>
    </row>
    <row r="40" spans="1:10" ht="12.75">
      <c r="A40" s="92">
        <v>31</v>
      </c>
      <c r="B40" s="102" t="s">
        <v>63</v>
      </c>
      <c r="C40" s="94">
        <v>831</v>
      </c>
      <c r="D40" s="99" t="s">
        <v>24</v>
      </c>
      <c r="E40" s="99" t="s">
        <v>236</v>
      </c>
      <c r="F40" s="99" t="s">
        <v>44</v>
      </c>
      <c r="G40" s="100">
        <v>828274</v>
      </c>
      <c r="H40" s="100">
        <v>641040.58</v>
      </c>
      <c r="I40" s="100">
        <v>641040.58</v>
      </c>
      <c r="J40" s="96">
        <f t="shared" si="0"/>
        <v>100</v>
      </c>
    </row>
    <row r="41" spans="1:10" ht="12.75">
      <c r="A41" s="97">
        <v>32</v>
      </c>
      <c r="B41" s="102" t="s">
        <v>52</v>
      </c>
      <c r="C41" s="94">
        <v>831</v>
      </c>
      <c r="D41" s="99" t="s">
        <v>24</v>
      </c>
      <c r="E41" s="99" t="s">
        <v>236</v>
      </c>
      <c r="F41" s="99" t="s">
        <v>199</v>
      </c>
      <c r="G41" s="100">
        <f>G42</f>
        <v>4534</v>
      </c>
      <c r="H41" s="100">
        <f>H42</f>
        <v>4817.85</v>
      </c>
      <c r="I41" s="100">
        <f>I42</f>
        <v>4817.85</v>
      </c>
      <c r="J41" s="96">
        <f t="shared" si="0"/>
        <v>100</v>
      </c>
    </row>
    <row r="42" spans="1:10" ht="12.75">
      <c r="A42" s="92">
        <v>33</v>
      </c>
      <c r="B42" s="102" t="s">
        <v>53</v>
      </c>
      <c r="C42" s="94">
        <v>831</v>
      </c>
      <c r="D42" s="99" t="s">
        <v>24</v>
      </c>
      <c r="E42" s="99" t="s">
        <v>236</v>
      </c>
      <c r="F42" s="99" t="s">
        <v>200</v>
      </c>
      <c r="G42" s="100">
        <v>4534</v>
      </c>
      <c r="H42" s="100">
        <v>4817.85</v>
      </c>
      <c r="I42" s="100">
        <v>4817.85</v>
      </c>
      <c r="J42" s="96">
        <f t="shared" si="0"/>
        <v>100</v>
      </c>
    </row>
    <row r="43" spans="1:10" ht="12.75">
      <c r="A43" s="92">
        <v>34</v>
      </c>
      <c r="B43" s="55" t="s">
        <v>446</v>
      </c>
      <c r="C43" s="94">
        <v>831</v>
      </c>
      <c r="D43" s="99" t="s">
        <v>445</v>
      </c>
      <c r="E43" s="99" t="s">
        <v>238</v>
      </c>
      <c r="F43" s="99"/>
      <c r="G43" s="100">
        <f aca="true" t="shared" si="4" ref="G43:I45">G44</f>
        <v>84059.4</v>
      </c>
      <c r="H43" s="100">
        <f t="shared" si="4"/>
        <v>184059.4</v>
      </c>
      <c r="I43" s="100">
        <f t="shared" si="4"/>
        <v>184059.4</v>
      </c>
      <c r="J43" s="96">
        <f t="shared" si="0"/>
        <v>100</v>
      </c>
    </row>
    <row r="44" spans="1:10" ht="38.25">
      <c r="A44" s="92">
        <v>35</v>
      </c>
      <c r="B44" s="55" t="s">
        <v>50</v>
      </c>
      <c r="C44" s="94">
        <v>831</v>
      </c>
      <c r="D44" s="99" t="s">
        <v>445</v>
      </c>
      <c r="E44" s="99" t="s">
        <v>238</v>
      </c>
      <c r="F44" s="99"/>
      <c r="G44" s="100">
        <f t="shared" si="4"/>
        <v>84059.4</v>
      </c>
      <c r="H44" s="100">
        <f t="shared" si="4"/>
        <v>184059.4</v>
      </c>
      <c r="I44" s="100">
        <f t="shared" si="4"/>
        <v>184059.4</v>
      </c>
      <c r="J44" s="96">
        <f t="shared" si="0"/>
        <v>100</v>
      </c>
    </row>
    <row r="45" spans="1:10" ht="12.75">
      <c r="A45" s="92">
        <v>36</v>
      </c>
      <c r="B45" s="55" t="s">
        <v>52</v>
      </c>
      <c r="C45" s="94">
        <v>831</v>
      </c>
      <c r="D45" s="99" t="s">
        <v>445</v>
      </c>
      <c r="E45" s="99" t="s">
        <v>238</v>
      </c>
      <c r="F45" s="99" t="s">
        <v>199</v>
      </c>
      <c r="G45" s="100">
        <f t="shared" si="4"/>
        <v>84059.4</v>
      </c>
      <c r="H45" s="100">
        <f t="shared" si="4"/>
        <v>184059.4</v>
      </c>
      <c r="I45" s="100">
        <f t="shared" si="4"/>
        <v>184059.4</v>
      </c>
      <c r="J45" s="96">
        <f t="shared" si="0"/>
        <v>100</v>
      </c>
    </row>
    <row r="46" spans="1:10" ht="12.75">
      <c r="A46" s="92">
        <v>37</v>
      </c>
      <c r="B46" s="55" t="s">
        <v>450</v>
      </c>
      <c r="C46" s="94">
        <v>831</v>
      </c>
      <c r="D46" s="99" t="s">
        <v>445</v>
      </c>
      <c r="E46" s="99" t="s">
        <v>238</v>
      </c>
      <c r="F46" s="99" t="s">
        <v>201</v>
      </c>
      <c r="G46" s="100">
        <v>84059.4</v>
      </c>
      <c r="H46" s="100">
        <v>184059.4</v>
      </c>
      <c r="I46" s="100">
        <v>184059.4</v>
      </c>
      <c r="J46" s="96">
        <f t="shared" si="0"/>
        <v>100</v>
      </c>
    </row>
    <row r="47" spans="1:10" ht="12.75">
      <c r="A47" s="97">
        <v>38</v>
      </c>
      <c r="B47" s="98" t="s">
        <v>14</v>
      </c>
      <c r="C47" s="94">
        <v>831</v>
      </c>
      <c r="D47" s="99" t="s">
        <v>25</v>
      </c>
      <c r="E47" s="99"/>
      <c r="F47" s="99"/>
      <c r="G47" s="100">
        <f>G48</f>
        <v>3000</v>
      </c>
      <c r="H47" s="100">
        <f aca="true" t="shared" si="5" ref="H47:I51">H48</f>
        <v>3000</v>
      </c>
      <c r="I47" s="100">
        <f t="shared" si="5"/>
        <v>0</v>
      </c>
      <c r="J47" s="96"/>
    </row>
    <row r="48" spans="1:10" ht="24">
      <c r="A48" s="92">
        <v>39</v>
      </c>
      <c r="B48" s="219" t="s">
        <v>198</v>
      </c>
      <c r="C48" s="94">
        <v>831</v>
      </c>
      <c r="D48" s="99" t="s">
        <v>25</v>
      </c>
      <c r="E48" s="99" t="s">
        <v>219</v>
      </c>
      <c r="F48" s="99"/>
      <c r="G48" s="100">
        <f>G49</f>
        <v>3000</v>
      </c>
      <c r="H48" s="100">
        <f t="shared" si="5"/>
        <v>3000</v>
      </c>
      <c r="I48" s="100">
        <f t="shared" si="5"/>
        <v>0</v>
      </c>
      <c r="J48" s="96"/>
    </row>
    <row r="49" spans="1:10" ht="12.75">
      <c r="A49" s="97">
        <v>40</v>
      </c>
      <c r="B49" s="103" t="s">
        <v>255</v>
      </c>
      <c r="C49" s="94">
        <v>831</v>
      </c>
      <c r="D49" s="99" t="s">
        <v>25</v>
      </c>
      <c r="E49" s="99" t="s">
        <v>220</v>
      </c>
      <c r="F49" s="99"/>
      <c r="G49" s="100">
        <f>G50</f>
        <v>3000</v>
      </c>
      <c r="H49" s="100">
        <f t="shared" si="5"/>
        <v>3000</v>
      </c>
      <c r="I49" s="100">
        <f t="shared" si="5"/>
        <v>0</v>
      </c>
      <c r="J49" s="96"/>
    </row>
    <row r="50" spans="1:10" ht="24" customHeight="1">
      <c r="A50" s="92">
        <v>41</v>
      </c>
      <c r="B50" s="104" t="s">
        <v>256</v>
      </c>
      <c r="C50" s="94">
        <v>831</v>
      </c>
      <c r="D50" s="99" t="s">
        <v>25</v>
      </c>
      <c r="E50" s="99" t="s">
        <v>238</v>
      </c>
      <c r="F50" s="99"/>
      <c r="G50" s="100">
        <f>G51</f>
        <v>3000</v>
      </c>
      <c r="H50" s="100">
        <f t="shared" si="5"/>
        <v>3000</v>
      </c>
      <c r="I50" s="100">
        <f t="shared" si="5"/>
        <v>0</v>
      </c>
      <c r="J50" s="96"/>
    </row>
    <row r="51" spans="1:10" ht="12.75">
      <c r="A51" s="97">
        <v>42</v>
      </c>
      <c r="B51" s="102" t="s">
        <v>52</v>
      </c>
      <c r="C51" s="94">
        <v>831</v>
      </c>
      <c r="D51" s="99" t="s">
        <v>25</v>
      </c>
      <c r="E51" s="99" t="s">
        <v>238</v>
      </c>
      <c r="F51" s="99" t="s">
        <v>199</v>
      </c>
      <c r="G51" s="100">
        <f>G52</f>
        <v>3000</v>
      </c>
      <c r="H51" s="100">
        <f t="shared" si="5"/>
        <v>3000</v>
      </c>
      <c r="I51" s="100">
        <f t="shared" si="5"/>
        <v>0</v>
      </c>
      <c r="J51" s="96"/>
    </row>
    <row r="52" spans="1:10" ht="12.75">
      <c r="A52" s="92">
        <v>43</v>
      </c>
      <c r="B52" s="98" t="s">
        <v>54</v>
      </c>
      <c r="C52" s="94">
        <v>831</v>
      </c>
      <c r="D52" s="99" t="s">
        <v>25</v>
      </c>
      <c r="E52" s="99" t="s">
        <v>238</v>
      </c>
      <c r="F52" s="99" t="s">
        <v>201</v>
      </c>
      <c r="G52" s="100">
        <v>3000</v>
      </c>
      <c r="H52" s="100">
        <v>3000</v>
      </c>
      <c r="I52" s="100">
        <v>0</v>
      </c>
      <c r="J52" s="96"/>
    </row>
    <row r="53" spans="1:10" ht="12.75">
      <c r="A53" s="97">
        <v>44</v>
      </c>
      <c r="B53" s="98" t="s">
        <v>237</v>
      </c>
      <c r="C53" s="94">
        <v>831</v>
      </c>
      <c r="D53" s="99" t="s">
        <v>26</v>
      </c>
      <c r="E53" s="101"/>
      <c r="F53" s="101"/>
      <c r="G53" s="100">
        <f>G54+G65</f>
        <v>489870</v>
      </c>
      <c r="H53" s="100">
        <f>H54+H65</f>
        <v>495387.07000000007</v>
      </c>
      <c r="I53" s="100">
        <f>I54+I65</f>
        <v>491831.07000000007</v>
      </c>
      <c r="J53" s="96">
        <f t="shared" si="0"/>
        <v>99.28217746983182</v>
      </c>
    </row>
    <row r="54" spans="1:10" ht="12.75">
      <c r="A54" s="97">
        <v>45</v>
      </c>
      <c r="B54" s="98" t="s">
        <v>68</v>
      </c>
      <c r="C54" s="94">
        <v>831</v>
      </c>
      <c r="D54" s="99" t="s">
        <v>26</v>
      </c>
      <c r="E54" s="99" t="s">
        <v>219</v>
      </c>
      <c r="F54" s="101"/>
      <c r="G54" s="100">
        <f>G55</f>
        <v>18226</v>
      </c>
      <c r="H54" s="100">
        <f>H55</f>
        <v>40256</v>
      </c>
      <c r="I54" s="100">
        <f>I55</f>
        <v>36700</v>
      </c>
      <c r="J54" s="96">
        <f t="shared" si="0"/>
        <v>91.16653418124007</v>
      </c>
    </row>
    <row r="55" spans="1:10" ht="12.75">
      <c r="A55" s="97">
        <v>46</v>
      </c>
      <c r="B55" s="98" t="s">
        <v>255</v>
      </c>
      <c r="C55" s="94">
        <v>831</v>
      </c>
      <c r="D55" s="99" t="s">
        <v>26</v>
      </c>
      <c r="E55" s="99" t="s">
        <v>220</v>
      </c>
      <c r="F55" s="101"/>
      <c r="G55" s="100">
        <f>G56+G62</f>
        <v>18226</v>
      </c>
      <c r="H55" s="100">
        <f>H56+H59+H62</f>
        <v>40256</v>
      </c>
      <c r="I55" s="100">
        <f>I56+I59</f>
        <v>36700</v>
      </c>
      <c r="J55" s="96">
        <f t="shared" si="0"/>
        <v>91.16653418124007</v>
      </c>
    </row>
    <row r="56" spans="1:10" ht="37.5" customHeight="1">
      <c r="A56" s="97">
        <v>47</v>
      </c>
      <c r="B56" s="98" t="s">
        <v>452</v>
      </c>
      <c r="C56" s="94">
        <v>831</v>
      </c>
      <c r="D56" s="99" t="s">
        <v>26</v>
      </c>
      <c r="E56" s="99" t="s">
        <v>451</v>
      </c>
      <c r="F56" s="101"/>
      <c r="G56" s="100">
        <f aca="true" t="shared" si="6" ref="G56:I57">G57</f>
        <v>15000</v>
      </c>
      <c r="H56" s="100">
        <f t="shared" si="6"/>
        <v>14000</v>
      </c>
      <c r="I56" s="100">
        <f t="shared" si="6"/>
        <v>14000</v>
      </c>
      <c r="J56" s="96">
        <f t="shared" si="0"/>
        <v>100</v>
      </c>
    </row>
    <row r="57" spans="1:10" ht="12.75">
      <c r="A57" s="97">
        <v>48</v>
      </c>
      <c r="B57" s="102" t="s">
        <v>51</v>
      </c>
      <c r="C57" s="94">
        <v>831</v>
      </c>
      <c r="D57" s="99" t="s">
        <v>26</v>
      </c>
      <c r="E57" s="99" t="s">
        <v>451</v>
      </c>
      <c r="F57" s="99" t="s">
        <v>56</v>
      </c>
      <c r="G57" s="100">
        <f t="shared" si="6"/>
        <v>15000</v>
      </c>
      <c r="H57" s="100">
        <f t="shared" si="6"/>
        <v>14000</v>
      </c>
      <c r="I57" s="100">
        <f t="shared" si="6"/>
        <v>14000</v>
      </c>
      <c r="J57" s="96">
        <f t="shared" si="0"/>
        <v>100</v>
      </c>
    </row>
    <row r="58" spans="1:10" ht="12.75">
      <c r="A58" s="97">
        <v>49</v>
      </c>
      <c r="B58" s="102" t="s">
        <v>63</v>
      </c>
      <c r="C58" s="94">
        <v>831</v>
      </c>
      <c r="D58" s="99" t="s">
        <v>26</v>
      </c>
      <c r="E58" s="99" t="s">
        <v>451</v>
      </c>
      <c r="F58" s="99" t="s">
        <v>44</v>
      </c>
      <c r="G58" s="100">
        <v>15000</v>
      </c>
      <c r="H58" s="100">
        <v>14000</v>
      </c>
      <c r="I58" s="100">
        <v>14000</v>
      </c>
      <c r="J58" s="96">
        <f t="shared" si="0"/>
        <v>100</v>
      </c>
    </row>
    <row r="59" spans="1:10" ht="51" customHeight="1">
      <c r="A59" s="97">
        <v>50</v>
      </c>
      <c r="B59" s="34" t="s">
        <v>460</v>
      </c>
      <c r="C59" s="94">
        <v>831</v>
      </c>
      <c r="D59" s="99" t="s">
        <v>26</v>
      </c>
      <c r="E59" s="143" t="s">
        <v>461</v>
      </c>
      <c r="F59" s="99"/>
      <c r="G59" s="100">
        <f aca="true" t="shared" si="7" ref="G59:I60">G60</f>
        <v>0</v>
      </c>
      <c r="H59" s="100">
        <f t="shared" si="7"/>
        <v>22700</v>
      </c>
      <c r="I59" s="100">
        <f t="shared" si="7"/>
        <v>22700</v>
      </c>
      <c r="J59" s="96">
        <f t="shared" si="0"/>
        <v>100</v>
      </c>
    </row>
    <row r="60" spans="1:10" ht="12.75">
      <c r="A60" s="97">
        <v>51</v>
      </c>
      <c r="B60" s="102" t="s">
        <v>51</v>
      </c>
      <c r="C60" s="94">
        <v>831</v>
      </c>
      <c r="D60" s="99" t="s">
        <v>26</v>
      </c>
      <c r="E60" s="143" t="s">
        <v>461</v>
      </c>
      <c r="F60" s="99" t="s">
        <v>56</v>
      </c>
      <c r="G60" s="100">
        <f t="shared" si="7"/>
        <v>0</v>
      </c>
      <c r="H60" s="100">
        <f t="shared" si="7"/>
        <v>22700</v>
      </c>
      <c r="I60" s="100">
        <f t="shared" si="7"/>
        <v>22700</v>
      </c>
      <c r="J60" s="96">
        <f t="shared" si="0"/>
        <v>100</v>
      </c>
    </row>
    <row r="61" spans="1:10" ht="12.75">
      <c r="A61" s="97">
        <v>52</v>
      </c>
      <c r="B61" s="102" t="s">
        <v>63</v>
      </c>
      <c r="C61" s="94">
        <v>831</v>
      </c>
      <c r="D61" s="99" t="s">
        <v>26</v>
      </c>
      <c r="E61" s="143" t="s">
        <v>461</v>
      </c>
      <c r="F61" s="99" t="s">
        <v>44</v>
      </c>
      <c r="G61" s="100">
        <v>0</v>
      </c>
      <c r="H61" s="100">
        <v>22700</v>
      </c>
      <c r="I61" s="100">
        <v>22700</v>
      </c>
      <c r="J61" s="96">
        <f t="shared" si="0"/>
        <v>100</v>
      </c>
    </row>
    <row r="62" spans="1:10" ht="36.75" customHeight="1">
      <c r="A62" s="97">
        <v>53</v>
      </c>
      <c r="B62" s="102" t="s">
        <v>294</v>
      </c>
      <c r="C62" s="94">
        <v>831</v>
      </c>
      <c r="D62" s="99" t="s">
        <v>26</v>
      </c>
      <c r="E62" s="99" t="s">
        <v>240</v>
      </c>
      <c r="F62" s="101"/>
      <c r="G62" s="100">
        <f>G63</f>
        <v>3226</v>
      </c>
      <c r="H62" s="100">
        <f>H63</f>
        <v>3556</v>
      </c>
      <c r="I62" s="100">
        <v>0</v>
      </c>
      <c r="J62" s="96"/>
    </row>
    <row r="63" spans="1:10" ht="12.75">
      <c r="A63" s="97">
        <v>54</v>
      </c>
      <c r="B63" s="102" t="s">
        <v>51</v>
      </c>
      <c r="C63" s="94">
        <v>831</v>
      </c>
      <c r="D63" s="99" t="s">
        <v>26</v>
      </c>
      <c r="E63" s="99" t="s">
        <v>240</v>
      </c>
      <c r="F63" s="99" t="s">
        <v>56</v>
      </c>
      <c r="G63" s="100">
        <f>G64</f>
        <v>3226</v>
      </c>
      <c r="H63" s="100">
        <f>H64</f>
        <v>3556</v>
      </c>
      <c r="I63" s="100">
        <v>0</v>
      </c>
      <c r="J63" s="96"/>
    </row>
    <row r="64" spans="1:10" ht="12.75">
      <c r="A64" s="97">
        <v>55</v>
      </c>
      <c r="B64" s="102" t="s">
        <v>63</v>
      </c>
      <c r="C64" s="94">
        <v>831</v>
      </c>
      <c r="D64" s="99" t="s">
        <v>26</v>
      </c>
      <c r="E64" s="99" t="s">
        <v>240</v>
      </c>
      <c r="F64" s="99" t="s">
        <v>44</v>
      </c>
      <c r="G64" s="100">
        <v>3226</v>
      </c>
      <c r="H64" s="100">
        <v>3556</v>
      </c>
      <c r="I64" s="100">
        <v>0</v>
      </c>
      <c r="J64" s="96"/>
    </row>
    <row r="65" spans="1:10" ht="24">
      <c r="A65" s="92">
        <v>56</v>
      </c>
      <c r="B65" s="98" t="s">
        <v>257</v>
      </c>
      <c r="C65" s="94">
        <v>831</v>
      </c>
      <c r="D65" s="99" t="s">
        <v>26</v>
      </c>
      <c r="E65" s="99" t="s">
        <v>222</v>
      </c>
      <c r="F65" s="99"/>
      <c r="G65" s="100">
        <f>G66</f>
        <v>471644</v>
      </c>
      <c r="H65" s="100">
        <f>H66</f>
        <v>455131.07000000007</v>
      </c>
      <c r="I65" s="100">
        <f>I66</f>
        <v>455131.07000000007</v>
      </c>
      <c r="J65" s="96">
        <f t="shared" si="0"/>
        <v>100</v>
      </c>
    </row>
    <row r="66" spans="1:10" ht="12.75">
      <c r="A66" s="97">
        <v>57</v>
      </c>
      <c r="B66" s="107" t="s">
        <v>258</v>
      </c>
      <c r="C66" s="94">
        <v>831</v>
      </c>
      <c r="D66" s="99" t="s">
        <v>26</v>
      </c>
      <c r="E66" s="99" t="s">
        <v>227</v>
      </c>
      <c r="F66" s="99"/>
      <c r="G66" s="100">
        <f>G67+G70+G73+G76</f>
        <v>471644</v>
      </c>
      <c r="H66" s="100">
        <f>H67+H70+H73+H76</f>
        <v>455131.07000000007</v>
      </c>
      <c r="I66" s="100">
        <f>I67+I70+I73+I76</f>
        <v>455131.07000000007</v>
      </c>
      <c r="J66" s="96">
        <f t="shared" si="0"/>
        <v>100</v>
      </c>
    </row>
    <row r="67" spans="1:10" ht="51">
      <c r="A67" s="97">
        <v>58</v>
      </c>
      <c r="B67" s="55" t="s">
        <v>454</v>
      </c>
      <c r="C67" s="94">
        <v>831</v>
      </c>
      <c r="D67" s="99" t="s">
        <v>26</v>
      </c>
      <c r="E67" s="99" t="s">
        <v>453</v>
      </c>
      <c r="F67" s="99"/>
      <c r="G67" s="100">
        <f aca="true" t="shared" si="8" ref="G67:I68">G68</f>
        <v>22111</v>
      </c>
      <c r="H67" s="100">
        <f t="shared" si="8"/>
        <v>11841.22</v>
      </c>
      <c r="I67" s="100">
        <f t="shared" si="8"/>
        <v>11841.22</v>
      </c>
      <c r="J67" s="96">
        <f t="shared" si="0"/>
        <v>100</v>
      </c>
    </row>
    <row r="68" spans="1:10" ht="36">
      <c r="A68" s="97">
        <v>59</v>
      </c>
      <c r="B68" s="102" t="s">
        <v>196</v>
      </c>
      <c r="C68" s="94">
        <v>831</v>
      </c>
      <c r="D68" s="99" t="s">
        <v>26</v>
      </c>
      <c r="E68" s="99" t="s">
        <v>453</v>
      </c>
      <c r="F68" s="99" t="s">
        <v>86</v>
      </c>
      <c r="G68" s="100">
        <f t="shared" si="8"/>
        <v>22111</v>
      </c>
      <c r="H68" s="100">
        <f t="shared" si="8"/>
        <v>11841.22</v>
      </c>
      <c r="I68" s="100">
        <f t="shared" si="8"/>
        <v>11841.22</v>
      </c>
      <c r="J68" s="96">
        <f t="shared" si="0"/>
        <v>100</v>
      </c>
    </row>
    <row r="69" spans="1:10" ht="12.75">
      <c r="A69" s="97">
        <v>60</v>
      </c>
      <c r="B69" s="102" t="s">
        <v>49</v>
      </c>
      <c r="C69" s="94">
        <v>831</v>
      </c>
      <c r="D69" s="99" t="s">
        <v>26</v>
      </c>
      <c r="E69" s="99" t="s">
        <v>453</v>
      </c>
      <c r="F69" s="99" t="s">
        <v>197</v>
      </c>
      <c r="G69" s="100">
        <v>22111</v>
      </c>
      <c r="H69" s="100">
        <v>11841.22</v>
      </c>
      <c r="I69" s="100">
        <v>11841.22</v>
      </c>
      <c r="J69" s="96">
        <f t="shared" si="0"/>
        <v>100</v>
      </c>
    </row>
    <row r="70" spans="1:10" ht="58.5" customHeight="1">
      <c r="A70" s="92">
        <v>61</v>
      </c>
      <c r="B70" s="153" t="s">
        <v>259</v>
      </c>
      <c r="C70" s="94">
        <v>831</v>
      </c>
      <c r="D70" s="99" t="s">
        <v>26</v>
      </c>
      <c r="E70" s="99" t="s">
        <v>459</v>
      </c>
      <c r="F70" s="99"/>
      <c r="G70" s="100">
        <f aca="true" t="shared" si="9" ref="G70:I71">G71</f>
        <v>26561</v>
      </c>
      <c r="H70" s="100">
        <f t="shared" si="9"/>
        <v>26561</v>
      </c>
      <c r="I70" s="100">
        <f t="shared" si="9"/>
        <v>26561</v>
      </c>
      <c r="J70" s="96">
        <f t="shared" si="0"/>
        <v>100</v>
      </c>
    </row>
    <row r="71" spans="1:10" ht="36">
      <c r="A71" s="97">
        <v>62</v>
      </c>
      <c r="B71" s="102" t="s">
        <v>196</v>
      </c>
      <c r="C71" s="94">
        <v>831</v>
      </c>
      <c r="D71" s="99" t="s">
        <v>26</v>
      </c>
      <c r="E71" s="99" t="s">
        <v>459</v>
      </c>
      <c r="F71" s="99" t="s">
        <v>86</v>
      </c>
      <c r="G71" s="100">
        <f t="shared" si="9"/>
        <v>26561</v>
      </c>
      <c r="H71" s="100">
        <f t="shared" si="9"/>
        <v>26561</v>
      </c>
      <c r="I71" s="100">
        <f t="shared" si="9"/>
        <v>26561</v>
      </c>
      <c r="J71" s="96">
        <f t="shared" si="0"/>
        <v>100</v>
      </c>
    </row>
    <row r="72" spans="1:10" ht="12.75">
      <c r="A72" s="92">
        <v>63</v>
      </c>
      <c r="B72" s="102" t="s">
        <v>49</v>
      </c>
      <c r="C72" s="94">
        <v>831</v>
      </c>
      <c r="D72" s="99" t="s">
        <v>26</v>
      </c>
      <c r="E72" s="99" t="s">
        <v>459</v>
      </c>
      <c r="F72" s="106" t="s">
        <v>197</v>
      </c>
      <c r="G72" s="100">
        <v>26561</v>
      </c>
      <c r="H72" s="100">
        <v>26561</v>
      </c>
      <c r="I72" s="100">
        <v>26561</v>
      </c>
      <c r="J72" s="96">
        <f t="shared" si="0"/>
        <v>100</v>
      </c>
    </row>
    <row r="73" spans="1:10" ht="48">
      <c r="A73" s="92">
        <v>64</v>
      </c>
      <c r="B73" s="102" t="s">
        <v>261</v>
      </c>
      <c r="C73" s="94">
        <v>831</v>
      </c>
      <c r="D73" s="99" t="s">
        <v>26</v>
      </c>
      <c r="E73" s="99" t="s">
        <v>218</v>
      </c>
      <c r="F73" s="106"/>
      <c r="G73" s="100">
        <f aca="true" t="shared" si="10" ref="G73:I74">G74</f>
        <v>281981</v>
      </c>
      <c r="H73" s="100">
        <f t="shared" si="10"/>
        <v>275995.32</v>
      </c>
      <c r="I73" s="100">
        <f t="shared" si="10"/>
        <v>275995.32</v>
      </c>
      <c r="J73" s="96">
        <v>100</v>
      </c>
    </row>
    <row r="74" spans="1:10" ht="36">
      <c r="A74" s="92">
        <v>65</v>
      </c>
      <c r="B74" s="102" t="s">
        <v>196</v>
      </c>
      <c r="C74" s="94"/>
      <c r="D74" s="99"/>
      <c r="E74" s="99" t="s">
        <v>218</v>
      </c>
      <c r="F74" s="106" t="s">
        <v>86</v>
      </c>
      <c r="G74" s="100">
        <f t="shared" si="10"/>
        <v>281981</v>
      </c>
      <c r="H74" s="100">
        <f t="shared" si="10"/>
        <v>275995.32</v>
      </c>
      <c r="I74" s="100">
        <f t="shared" si="10"/>
        <v>275995.32</v>
      </c>
      <c r="J74" s="96">
        <v>100</v>
      </c>
    </row>
    <row r="75" spans="1:10" ht="12.75">
      <c r="A75" s="152">
        <v>66</v>
      </c>
      <c r="B75" s="102" t="s">
        <v>49</v>
      </c>
      <c r="C75" s="94">
        <v>831</v>
      </c>
      <c r="D75" s="99" t="s">
        <v>26</v>
      </c>
      <c r="E75" s="99" t="s">
        <v>218</v>
      </c>
      <c r="F75" s="106" t="s">
        <v>197</v>
      </c>
      <c r="G75" s="100">
        <v>281981</v>
      </c>
      <c r="H75" s="100">
        <v>275995.32</v>
      </c>
      <c r="I75" s="100">
        <v>275995.32</v>
      </c>
      <c r="J75" s="96">
        <v>100</v>
      </c>
    </row>
    <row r="76" spans="1:10" ht="51">
      <c r="A76" s="92">
        <v>67</v>
      </c>
      <c r="B76" s="32" t="s">
        <v>260</v>
      </c>
      <c r="C76" s="94">
        <v>831</v>
      </c>
      <c r="D76" s="99" t="s">
        <v>26</v>
      </c>
      <c r="E76" s="99" t="s">
        <v>241</v>
      </c>
      <c r="F76" s="106"/>
      <c r="G76" s="100">
        <f aca="true" t="shared" si="11" ref="G76:I77">+G77</f>
        <v>140991</v>
      </c>
      <c r="H76" s="100">
        <f t="shared" si="11"/>
        <v>140733.53</v>
      </c>
      <c r="I76" s="100">
        <f t="shared" si="11"/>
        <v>140733.53</v>
      </c>
      <c r="J76" s="96">
        <f t="shared" si="0"/>
        <v>100</v>
      </c>
    </row>
    <row r="77" spans="1:10" ht="38.25">
      <c r="A77" s="92">
        <v>68</v>
      </c>
      <c r="B77" s="32" t="s">
        <v>142</v>
      </c>
      <c r="C77" s="94">
        <v>831</v>
      </c>
      <c r="D77" s="99" t="s">
        <v>26</v>
      </c>
      <c r="E77" s="99" t="s">
        <v>241</v>
      </c>
      <c r="F77" s="99" t="s">
        <v>86</v>
      </c>
      <c r="G77" s="100">
        <f t="shared" si="11"/>
        <v>140991</v>
      </c>
      <c r="H77" s="100">
        <f t="shared" si="11"/>
        <v>140733.53</v>
      </c>
      <c r="I77" s="100">
        <f t="shared" si="11"/>
        <v>140733.53</v>
      </c>
      <c r="J77" s="96">
        <f t="shared" si="0"/>
        <v>100</v>
      </c>
    </row>
    <row r="78" spans="1:10" ht="12.75">
      <c r="A78" s="92">
        <v>69</v>
      </c>
      <c r="B78" s="32" t="s">
        <v>49</v>
      </c>
      <c r="C78" s="94">
        <v>831</v>
      </c>
      <c r="D78" s="99" t="s">
        <v>26</v>
      </c>
      <c r="E78" s="99" t="s">
        <v>241</v>
      </c>
      <c r="F78" s="106" t="s">
        <v>197</v>
      </c>
      <c r="G78" s="100">
        <v>140991</v>
      </c>
      <c r="H78" s="100">
        <v>140733.53</v>
      </c>
      <c r="I78" s="100">
        <v>140733.53</v>
      </c>
      <c r="J78" s="96">
        <f t="shared" si="0"/>
        <v>100</v>
      </c>
    </row>
    <row r="79" spans="1:10" ht="15">
      <c r="A79" s="97">
        <v>70</v>
      </c>
      <c r="B79" s="158" t="s">
        <v>210</v>
      </c>
      <c r="C79" s="94">
        <v>831</v>
      </c>
      <c r="D79" s="99" t="s">
        <v>27</v>
      </c>
      <c r="E79" s="99"/>
      <c r="F79" s="99"/>
      <c r="G79" s="100">
        <f>+G80</f>
        <v>69028</v>
      </c>
      <c r="H79" s="100">
        <f>+H80</f>
        <v>82917</v>
      </c>
      <c r="I79" s="100">
        <f>+I80</f>
        <v>82917</v>
      </c>
      <c r="J79" s="96">
        <f t="shared" si="0"/>
        <v>100</v>
      </c>
    </row>
    <row r="80" spans="1:10" ht="12.75">
      <c r="A80" s="97">
        <v>71</v>
      </c>
      <c r="B80" s="107" t="s">
        <v>140</v>
      </c>
      <c r="C80" s="94">
        <v>831</v>
      </c>
      <c r="D80" s="99" t="s">
        <v>28</v>
      </c>
      <c r="E80" s="99"/>
      <c r="F80" s="99"/>
      <c r="G80" s="100">
        <f aca="true" t="shared" si="12" ref="G80:I81">G81</f>
        <v>69028</v>
      </c>
      <c r="H80" s="100">
        <f t="shared" si="12"/>
        <v>82917</v>
      </c>
      <c r="I80" s="100">
        <f t="shared" si="12"/>
        <v>82917</v>
      </c>
      <c r="J80" s="96">
        <f t="shared" si="0"/>
        <v>100</v>
      </c>
    </row>
    <row r="81" spans="1:10" ht="12.75">
      <c r="A81" s="92">
        <v>72</v>
      </c>
      <c r="B81" s="98" t="s">
        <v>68</v>
      </c>
      <c r="C81" s="94">
        <v>831</v>
      </c>
      <c r="D81" s="99" t="s">
        <v>28</v>
      </c>
      <c r="E81" s="99" t="s">
        <v>219</v>
      </c>
      <c r="F81" s="99"/>
      <c r="G81" s="100">
        <f t="shared" si="12"/>
        <v>69028</v>
      </c>
      <c r="H81" s="100">
        <f t="shared" si="12"/>
        <v>82917</v>
      </c>
      <c r="I81" s="100">
        <f t="shared" si="12"/>
        <v>82917</v>
      </c>
      <c r="J81" s="96">
        <f t="shared" si="0"/>
        <v>100</v>
      </c>
    </row>
    <row r="82" spans="1:10" ht="12.75">
      <c r="A82" s="97">
        <v>73</v>
      </c>
      <c r="B82" s="103" t="s">
        <v>255</v>
      </c>
      <c r="C82" s="94">
        <v>831</v>
      </c>
      <c r="D82" s="99" t="s">
        <v>28</v>
      </c>
      <c r="E82" s="99" t="s">
        <v>220</v>
      </c>
      <c r="F82" s="99"/>
      <c r="G82" s="100">
        <f>+G83</f>
        <v>69028</v>
      </c>
      <c r="H82" s="100">
        <f>+H83+H86</f>
        <v>82917</v>
      </c>
      <c r="I82" s="100">
        <f>+I83+I86</f>
        <v>82917</v>
      </c>
      <c r="J82" s="96">
        <f t="shared" si="0"/>
        <v>100</v>
      </c>
    </row>
    <row r="83" spans="1:10" ht="36">
      <c r="A83" s="92">
        <v>74</v>
      </c>
      <c r="B83" s="98" t="s">
        <v>262</v>
      </c>
      <c r="C83" s="94">
        <v>831</v>
      </c>
      <c r="D83" s="99" t="s">
        <v>28</v>
      </c>
      <c r="E83" s="99" t="s">
        <v>221</v>
      </c>
      <c r="F83" s="99"/>
      <c r="G83" s="100">
        <f>+G84+G86</f>
        <v>69028</v>
      </c>
      <c r="H83" s="100">
        <f aca="true" t="shared" si="13" ref="G83:I84">H84</f>
        <v>75807.61</v>
      </c>
      <c r="I83" s="100">
        <f t="shared" si="13"/>
        <v>75807.61</v>
      </c>
      <c r="J83" s="96">
        <f t="shared" si="0"/>
        <v>100</v>
      </c>
    </row>
    <row r="84" spans="1:10" ht="36">
      <c r="A84" s="97">
        <v>75</v>
      </c>
      <c r="B84" s="102" t="s">
        <v>196</v>
      </c>
      <c r="C84" s="94">
        <v>831</v>
      </c>
      <c r="D84" s="99" t="s">
        <v>28</v>
      </c>
      <c r="E84" s="99" t="s">
        <v>221</v>
      </c>
      <c r="F84" s="99" t="s">
        <v>86</v>
      </c>
      <c r="G84" s="100">
        <f t="shared" si="13"/>
        <v>45669</v>
      </c>
      <c r="H84" s="100">
        <f t="shared" si="13"/>
        <v>75807.61</v>
      </c>
      <c r="I84" s="100">
        <f t="shared" si="13"/>
        <v>75807.61</v>
      </c>
      <c r="J84" s="96">
        <f t="shared" si="0"/>
        <v>100</v>
      </c>
    </row>
    <row r="85" spans="1:10" ht="12.75">
      <c r="A85" s="92">
        <v>76</v>
      </c>
      <c r="B85" s="102" t="s">
        <v>49</v>
      </c>
      <c r="C85" s="94">
        <v>831</v>
      </c>
      <c r="D85" s="99" t="s">
        <v>28</v>
      </c>
      <c r="E85" s="99" t="s">
        <v>221</v>
      </c>
      <c r="F85" s="99" t="s">
        <v>197</v>
      </c>
      <c r="G85" s="100">
        <v>45669</v>
      </c>
      <c r="H85" s="100">
        <v>75807.61</v>
      </c>
      <c r="I85" s="100">
        <v>75807.61</v>
      </c>
      <c r="J85" s="96">
        <f t="shared" si="0"/>
        <v>100</v>
      </c>
    </row>
    <row r="86" spans="1:10" ht="12.75">
      <c r="A86" s="97">
        <v>77</v>
      </c>
      <c r="B86" s="105" t="s">
        <v>51</v>
      </c>
      <c r="C86" s="94">
        <v>831</v>
      </c>
      <c r="D86" s="99" t="s">
        <v>28</v>
      </c>
      <c r="E86" s="99" t="s">
        <v>221</v>
      </c>
      <c r="F86" s="99" t="s">
        <v>56</v>
      </c>
      <c r="G86" s="100">
        <f>+G87</f>
        <v>23359</v>
      </c>
      <c r="H86" s="100">
        <f>+H87</f>
        <v>7109.39</v>
      </c>
      <c r="I86" s="100">
        <f>+I87</f>
        <v>7109.39</v>
      </c>
      <c r="J86" s="96">
        <f t="shared" si="0"/>
        <v>100</v>
      </c>
    </row>
    <row r="87" spans="1:10" ht="12.75">
      <c r="A87" s="92">
        <v>78</v>
      </c>
      <c r="B87" s="105" t="s">
        <v>63</v>
      </c>
      <c r="C87" s="94">
        <v>831</v>
      </c>
      <c r="D87" s="99" t="s">
        <v>28</v>
      </c>
      <c r="E87" s="99" t="s">
        <v>221</v>
      </c>
      <c r="F87" s="99" t="s">
        <v>44</v>
      </c>
      <c r="G87" s="100">
        <v>23359</v>
      </c>
      <c r="H87" s="100">
        <v>7109.39</v>
      </c>
      <c r="I87" s="100">
        <v>7109.39</v>
      </c>
      <c r="J87" s="96">
        <f t="shared" si="0"/>
        <v>100</v>
      </c>
    </row>
    <row r="88" spans="1:10" ht="12.75">
      <c r="A88" s="92">
        <v>79</v>
      </c>
      <c r="B88" s="103" t="s">
        <v>202</v>
      </c>
      <c r="C88" s="94">
        <v>831</v>
      </c>
      <c r="D88" s="99" t="s">
        <v>32</v>
      </c>
      <c r="E88" s="99"/>
      <c r="F88" s="99"/>
      <c r="G88" s="100">
        <f>G89+G98</f>
        <v>168765</v>
      </c>
      <c r="H88" s="100">
        <f>+H89+H98</f>
        <v>139662.24</v>
      </c>
      <c r="I88" s="100">
        <f>+I89+I98</f>
        <v>139662.24</v>
      </c>
      <c r="J88" s="96">
        <f t="shared" si="0"/>
        <v>100</v>
      </c>
    </row>
    <row r="89" spans="1:10" ht="17.25" customHeight="1">
      <c r="A89" s="8">
        <v>80</v>
      </c>
      <c r="B89" s="221" t="s">
        <v>231</v>
      </c>
      <c r="C89" s="94">
        <v>831</v>
      </c>
      <c r="D89" s="75" t="s">
        <v>232</v>
      </c>
      <c r="E89" s="143"/>
      <c r="F89" s="132"/>
      <c r="G89" s="227">
        <f>G90</f>
        <v>51765</v>
      </c>
      <c r="H89" s="133">
        <f>H90</f>
        <v>76207</v>
      </c>
      <c r="I89" s="133">
        <f>I90</f>
        <v>76207</v>
      </c>
      <c r="J89" s="145">
        <v>1</v>
      </c>
    </row>
    <row r="90" spans="1:10" ht="27" customHeight="1">
      <c r="A90" s="8">
        <v>81</v>
      </c>
      <c r="B90" s="221" t="s">
        <v>263</v>
      </c>
      <c r="C90" s="94">
        <v>831</v>
      </c>
      <c r="D90" s="75" t="s">
        <v>232</v>
      </c>
      <c r="E90" s="143">
        <v>100000000</v>
      </c>
      <c r="F90" s="132"/>
      <c r="G90" s="227">
        <f>G91</f>
        <v>51765</v>
      </c>
      <c r="H90" s="144">
        <f>+H91</f>
        <v>76207</v>
      </c>
      <c r="I90" s="144">
        <f>+I91</f>
        <v>76207</v>
      </c>
      <c r="J90" s="145">
        <v>1</v>
      </c>
    </row>
    <row r="91" spans="1:10" ht="14.25" customHeight="1">
      <c r="A91" s="8">
        <v>82</v>
      </c>
      <c r="B91" s="32" t="s">
        <v>264</v>
      </c>
      <c r="C91" s="94">
        <v>831</v>
      </c>
      <c r="D91" s="75" t="s">
        <v>232</v>
      </c>
      <c r="E91" s="143">
        <v>130000000</v>
      </c>
      <c r="F91" s="132"/>
      <c r="G91" s="227">
        <f>G92</f>
        <v>51765</v>
      </c>
      <c r="H91" s="144">
        <f>H92+H95</f>
        <v>76207</v>
      </c>
      <c r="I91" s="144">
        <f>I92+I95</f>
        <v>76207</v>
      </c>
      <c r="J91" s="145">
        <v>1</v>
      </c>
    </row>
    <row r="92" spans="1:10" ht="50.25" customHeight="1">
      <c r="A92" s="8">
        <v>83</v>
      </c>
      <c r="B92" s="37" t="s">
        <v>265</v>
      </c>
      <c r="C92" s="94">
        <v>831</v>
      </c>
      <c r="D92" s="75" t="s">
        <v>232</v>
      </c>
      <c r="E92" s="143" t="s">
        <v>239</v>
      </c>
      <c r="F92" s="132"/>
      <c r="G92" s="227">
        <f>G93</f>
        <v>51765</v>
      </c>
      <c r="H92" s="144">
        <f>H93</f>
        <v>51907</v>
      </c>
      <c r="I92" s="144">
        <f>I93</f>
        <v>51907</v>
      </c>
      <c r="J92" s="145">
        <v>1</v>
      </c>
    </row>
    <row r="93" spans="1:10" ht="14.25" customHeight="1">
      <c r="A93" s="8">
        <v>84</v>
      </c>
      <c r="B93" s="32" t="s">
        <v>137</v>
      </c>
      <c r="C93" s="94">
        <v>831</v>
      </c>
      <c r="D93" s="75" t="s">
        <v>232</v>
      </c>
      <c r="E93" s="143" t="s">
        <v>239</v>
      </c>
      <c r="F93" s="132">
        <v>200</v>
      </c>
      <c r="G93" s="227">
        <f>G94</f>
        <v>51765</v>
      </c>
      <c r="H93" s="144">
        <f>H94</f>
        <v>51907</v>
      </c>
      <c r="I93" s="144">
        <f>I94</f>
        <v>51907</v>
      </c>
      <c r="J93" s="145">
        <f>+I93/H93</f>
        <v>1</v>
      </c>
    </row>
    <row r="94" spans="1:10" ht="13.5" customHeight="1">
      <c r="A94" s="8">
        <v>85</v>
      </c>
      <c r="B94" s="32" t="s">
        <v>138</v>
      </c>
      <c r="C94" s="94">
        <v>831</v>
      </c>
      <c r="D94" s="75" t="s">
        <v>232</v>
      </c>
      <c r="E94" s="143" t="s">
        <v>239</v>
      </c>
      <c r="F94" s="132">
        <v>240</v>
      </c>
      <c r="G94" s="227">
        <v>51765</v>
      </c>
      <c r="H94" s="144">
        <v>51907</v>
      </c>
      <c r="I94" s="144">
        <v>51907</v>
      </c>
      <c r="J94" s="145">
        <f>+I94/H94</f>
        <v>1</v>
      </c>
    </row>
    <row r="95" spans="1:10" ht="51.75" customHeight="1">
      <c r="A95" s="8">
        <v>86</v>
      </c>
      <c r="B95" s="46" t="s">
        <v>463</v>
      </c>
      <c r="C95" s="94">
        <v>831</v>
      </c>
      <c r="D95" s="75" t="s">
        <v>232</v>
      </c>
      <c r="E95" s="143" t="s">
        <v>462</v>
      </c>
      <c r="F95" s="132"/>
      <c r="G95" s="227">
        <f aca="true" t="shared" si="14" ref="G95:I96">G96</f>
        <v>0</v>
      </c>
      <c r="H95" s="144">
        <f t="shared" si="14"/>
        <v>24300</v>
      </c>
      <c r="I95" s="144">
        <f t="shared" si="14"/>
        <v>24300</v>
      </c>
      <c r="J95" s="145">
        <f>+I95/H95</f>
        <v>1</v>
      </c>
    </row>
    <row r="96" spans="1:10" ht="13.5" customHeight="1">
      <c r="A96" s="8">
        <v>87</v>
      </c>
      <c r="B96" s="32" t="s">
        <v>137</v>
      </c>
      <c r="C96" s="94">
        <v>831</v>
      </c>
      <c r="D96" s="75" t="s">
        <v>232</v>
      </c>
      <c r="E96" s="143" t="s">
        <v>462</v>
      </c>
      <c r="F96" s="132">
        <v>200</v>
      </c>
      <c r="G96" s="227">
        <f t="shared" si="14"/>
        <v>0</v>
      </c>
      <c r="H96" s="144">
        <f t="shared" si="14"/>
        <v>24300</v>
      </c>
      <c r="I96" s="144">
        <f t="shared" si="14"/>
        <v>24300</v>
      </c>
      <c r="J96" s="145">
        <f>+I96/H96</f>
        <v>1</v>
      </c>
    </row>
    <row r="97" spans="1:10" ht="13.5" customHeight="1">
      <c r="A97" s="8">
        <v>88</v>
      </c>
      <c r="B97" s="32" t="s">
        <v>138</v>
      </c>
      <c r="C97" s="94">
        <v>831</v>
      </c>
      <c r="D97" s="75" t="s">
        <v>232</v>
      </c>
      <c r="E97" s="143" t="s">
        <v>462</v>
      </c>
      <c r="F97" s="132">
        <v>240</v>
      </c>
      <c r="G97" s="227">
        <v>0</v>
      </c>
      <c r="H97" s="144">
        <v>24300</v>
      </c>
      <c r="I97" s="144">
        <v>24300</v>
      </c>
      <c r="J97" s="145">
        <f>+I97/H97</f>
        <v>1</v>
      </c>
    </row>
    <row r="98" spans="1:10" ht="12.75">
      <c r="A98" s="97">
        <v>89</v>
      </c>
      <c r="B98" s="98" t="s">
        <v>35</v>
      </c>
      <c r="C98" s="94">
        <v>831</v>
      </c>
      <c r="D98" s="99" t="s">
        <v>34</v>
      </c>
      <c r="E98" s="101"/>
      <c r="F98" s="101"/>
      <c r="G98" s="100">
        <f aca="true" t="shared" si="15" ref="G98:I102">G99</f>
        <v>117000</v>
      </c>
      <c r="H98" s="100">
        <f t="shared" si="15"/>
        <v>63455.24</v>
      </c>
      <c r="I98" s="100">
        <f t="shared" si="15"/>
        <v>63455.24</v>
      </c>
      <c r="J98" s="96">
        <f t="shared" si="0"/>
        <v>100</v>
      </c>
    </row>
    <row r="99" spans="1:10" ht="24">
      <c r="A99" s="92">
        <v>90</v>
      </c>
      <c r="B99" s="98" t="s">
        <v>257</v>
      </c>
      <c r="C99" s="94">
        <v>831</v>
      </c>
      <c r="D99" s="99" t="s">
        <v>34</v>
      </c>
      <c r="E99" s="99" t="s">
        <v>222</v>
      </c>
      <c r="F99" s="99"/>
      <c r="G99" s="100">
        <f t="shared" si="15"/>
        <v>117000</v>
      </c>
      <c r="H99" s="100">
        <f t="shared" si="15"/>
        <v>63455.24</v>
      </c>
      <c r="I99" s="100">
        <f t="shared" si="15"/>
        <v>63455.24</v>
      </c>
      <c r="J99" s="96">
        <f t="shared" si="0"/>
        <v>100</v>
      </c>
    </row>
    <row r="100" spans="1:10" ht="12.75">
      <c r="A100" s="97">
        <v>91</v>
      </c>
      <c r="B100" s="107" t="s">
        <v>264</v>
      </c>
      <c r="C100" s="94">
        <v>831</v>
      </c>
      <c r="D100" s="99" t="s">
        <v>34</v>
      </c>
      <c r="E100" s="99" t="s">
        <v>223</v>
      </c>
      <c r="F100" s="99"/>
      <c r="G100" s="100">
        <f t="shared" si="15"/>
        <v>117000</v>
      </c>
      <c r="H100" s="100">
        <f t="shared" si="15"/>
        <v>63455.24</v>
      </c>
      <c r="I100" s="100">
        <f t="shared" si="15"/>
        <v>63455.24</v>
      </c>
      <c r="J100" s="96">
        <f t="shared" si="0"/>
        <v>100</v>
      </c>
    </row>
    <row r="101" spans="1:10" ht="48">
      <c r="A101" s="92">
        <v>92</v>
      </c>
      <c r="B101" s="98" t="s">
        <v>266</v>
      </c>
      <c r="C101" s="94">
        <v>831</v>
      </c>
      <c r="D101" s="99" t="s">
        <v>34</v>
      </c>
      <c r="E101" s="99" t="s">
        <v>224</v>
      </c>
      <c r="F101" s="99"/>
      <c r="G101" s="100">
        <f t="shared" si="15"/>
        <v>117000</v>
      </c>
      <c r="H101" s="100">
        <f t="shared" si="15"/>
        <v>63455.24</v>
      </c>
      <c r="I101" s="100">
        <f t="shared" si="15"/>
        <v>63455.24</v>
      </c>
      <c r="J101" s="96">
        <f t="shared" si="0"/>
        <v>100</v>
      </c>
    </row>
    <row r="102" spans="1:10" ht="12.75">
      <c r="A102" s="97">
        <v>93</v>
      </c>
      <c r="B102" s="105" t="s">
        <v>51</v>
      </c>
      <c r="C102" s="94">
        <v>831</v>
      </c>
      <c r="D102" s="99" t="s">
        <v>34</v>
      </c>
      <c r="E102" s="99" t="s">
        <v>224</v>
      </c>
      <c r="F102" s="99" t="s">
        <v>56</v>
      </c>
      <c r="G102" s="100">
        <f t="shared" si="15"/>
        <v>117000</v>
      </c>
      <c r="H102" s="100">
        <f t="shared" si="15"/>
        <v>63455.24</v>
      </c>
      <c r="I102" s="100">
        <f t="shared" si="15"/>
        <v>63455.24</v>
      </c>
      <c r="J102" s="96">
        <f t="shared" si="0"/>
        <v>100</v>
      </c>
    </row>
    <row r="103" spans="1:10" ht="12.75">
      <c r="A103" s="92">
        <v>94</v>
      </c>
      <c r="B103" s="105" t="s">
        <v>63</v>
      </c>
      <c r="C103" s="94">
        <v>831</v>
      </c>
      <c r="D103" s="99" t="s">
        <v>34</v>
      </c>
      <c r="E103" s="99" t="s">
        <v>224</v>
      </c>
      <c r="F103" s="99" t="s">
        <v>44</v>
      </c>
      <c r="G103" s="100">
        <v>117000</v>
      </c>
      <c r="H103" s="100">
        <v>63455.24</v>
      </c>
      <c r="I103" s="100">
        <v>63455.24</v>
      </c>
      <c r="J103" s="96">
        <f t="shared" si="0"/>
        <v>100</v>
      </c>
    </row>
    <row r="104" spans="1:10" ht="12.75">
      <c r="A104" s="97">
        <v>95</v>
      </c>
      <c r="B104" s="103" t="s">
        <v>203</v>
      </c>
      <c r="C104" s="94">
        <v>831</v>
      </c>
      <c r="D104" s="99" t="s">
        <v>75</v>
      </c>
      <c r="E104" s="99"/>
      <c r="F104" s="99"/>
      <c r="G104" s="100">
        <f>+G105</f>
        <v>307400</v>
      </c>
      <c r="H104" s="100">
        <f>H105</f>
        <v>864446.3</v>
      </c>
      <c r="I104" s="100">
        <f>I105</f>
        <v>844914.9400000001</v>
      </c>
      <c r="J104" s="96">
        <f t="shared" si="0"/>
        <v>97.74059302469107</v>
      </c>
    </row>
    <row r="105" spans="1:10" ht="12.75">
      <c r="A105" s="92">
        <v>96</v>
      </c>
      <c r="B105" s="103" t="s">
        <v>141</v>
      </c>
      <c r="C105" s="94">
        <v>831</v>
      </c>
      <c r="D105" s="99" t="s">
        <v>77</v>
      </c>
      <c r="E105" s="99"/>
      <c r="F105" s="99"/>
      <c r="G105" s="100">
        <f aca="true" t="shared" si="16" ref="G105:I106">G106</f>
        <v>307400</v>
      </c>
      <c r="H105" s="100">
        <f t="shared" si="16"/>
        <v>864446.3</v>
      </c>
      <c r="I105" s="100">
        <f t="shared" si="16"/>
        <v>844914.9400000001</v>
      </c>
      <c r="J105" s="96">
        <f t="shared" si="0"/>
        <v>97.74059302469107</v>
      </c>
    </row>
    <row r="106" spans="1:10" ht="24">
      <c r="A106" s="97">
        <v>97</v>
      </c>
      <c r="B106" s="98" t="s">
        <v>257</v>
      </c>
      <c r="C106" s="94">
        <v>831</v>
      </c>
      <c r="D106" s="99" t="s">
        <v>77</v>
      </c>
      <c r="E106" s="99" t="s">
        <v>222</v>
      </c>
      <c r="F106" s="99"/>
      <c r="G106" s="100">
        <f t="shared" si="16"/>
        <v>307400</v>
      </c>
      <c r="H106" s="100">
        <f t="shared" si="16"/>
        <v>864446.3</v>
      </c>
      <c r="I106" s="100">
        <f t="shared" si="16"/>
        <v>844914.9400000001</v>
      </c>
      <c r="J106" s="96">
        <f t="shared" si="0"/>
        <v>97.74059302469107</v>
      </c>
    </row>
    <row r="107" spans="1:10" ht="24">
      <c r="A107" s="92">
        <v>98</v>
      </c>
      <c r="B107" s="107" t="s">
        <v>267</v>
      </c>
      <c r="C107" s="94">
        <v>831</v>
      </c>
      <c r="D107" s="99" t="s">
        <v>77</v>
      </c>
      <c r="E107" s="99" t="s">
        <v>225</v>
      </c>
      <c r="F107" s="99"/>
      <c r="G107" s="100">
        <f>G108+G111</f>
        <v>307400</v>
      </c>
      <c r="H107" s="100">
        <f>H108+H111+H114</f>
        <v>864446.3</v>
      </c>
      <c r="I107" s="100">
        <f>I108+I111+I114</f>
        <v>844914.9400000001</v>
      </c>
      <c r="J107" s="96">
        <f t="shared" si="0"/>
        <v>97.74059302469107</v>
      </c>
    </row>
    <row r="108" spans="1:10" ht="48">
      <c r="A108" s="92">
        <v>99</v>
      </c>
      <c r="B108" s="111" t="s">
        <v>268</v>
      </c>
      <c r="C108" s="94">
        <v>831</v>
      </c>
      <c r="D108" s="99" t="s">
        <v>77</v>
      </c>
      <c r="E108" s="108" t="s">
        <v>226</v>
      </c>
      <c r="F108" s="108"/>
      <c r="G108" s="109">
        <f aca="true" t="shared" si="17" ref="G108:I109">G109</f>
        <v>109400</v>
      </c>
      <c r="H108" s="109">
        <f t="shared" si="17"/>
        <v>109400</v>
      </c>
      <c r="I108" s="109">
        <f t="shared" si="17"/>
        <v>89868.64</v>
      </c>
      <c r="J108" s="96">
        <f>I108/H108*100</f>
        <v>82.14683729433273</v>
      </c>
    </row>
    <row r="109" spans="1:10" ht="12.75">
      <c r="A109" s="97">
        <v>100</v>
      </c>
      <c r="B109" s="102" t="s">
        <v>51</v>
      </c>
      <c r="C109" s="94">
        <v>831</v>
      </c>
      <c r="D109" s="99" t="s">
        <v>77</v>
      </c>
      <c r="E109" s="108" t="s">
        <v>226</v>
      </c>
      <c r="F109" s="108" t="s">
        <v>56</v>
      </c>
      <c r="G109" s="109">
        <f t="shared" si="17"/>
        <v>109400</v>
      </c>
      <c r="H109" s="109">
        <f t="shared" si="17"/>
        <v>109400</v>
      </c>
      <c r="I109" s="109">
        <f t="shared" si="17"/>
        <v>89868.64</v>
      </c>
      <c r="J109" s="96">
        <f>I109/H109*100</f>
        <v>82.14683729433273</v>
      </c>
    </row>
    <row r="110" spans="1:10" ht="12.75">
      <c r="A110" s="92">
        <v>101</v>
      </c>
      <c r="B110" s="102" t="s">
        <v>63</v>
      </c>
      <c r="C110" s="94">
        <v>831</v>
      </c>
      <c r="D110" s="99" t="s">
        <v>77</v>
      </c>
      <c r="E110" s="108" t="s">
        <v>226</v>
      </c>
      <c r="F110" s="108" t="s">
        <v>44</v>
      </c>
      <c r="G110" s="109">
        <v>109400</v>
      </c>
      <c r="H110" s="109">
        <v>109400</v>
      </c>
      <c r="I110" s="109">
        <v>89868.64</v>
      </c>
      <c r="J110" s="96">
        <f>I110/H110*100</f>
        <v>82.14683729433273</v>
      </c>
    </row>
    <row r="111" spans="1:10" ht="60">
      <c r="A111" s="92">
        <v>102</v>
      </c>
      <c r="B111" s="153" t="s">
        <v>337</v>
      </c>
      <c r="C111" s="94">
        <v>831</v>
      </c>
      <c r="D111" s="99" t="s">
        <v>77</v>
      </c>
      <c r="E111" s="108" t="s">
        <v>336</v>
      </c>
      <c r="F111" s="108"/>
      <c r="G111" s="109">
        <f>G112</f>
        <v>198000</v>
      </c>
      <c r="H111" s="109">
        <f>H112</f>
        <v>595816.3</v>
      </c>
      <c r="I111" s="109">
        <f aca="true" t="shared" si="18" ref="H111:J112">I112</f>
        <v>595816.3</v>
      </c>
      <c r="J111" s="96">
        <f t="shared" si="18"/>
        <v>100</v>
      </c>
    </row>
    <row r="112" spans="1:10" ht="12.75">
      <c r="A112" s="92">
        <v>103</v>
      </c>
      <c r="B112" s="102" t="s">
        <v>51</v>
      </c>
      <c r="C112" s="94">
        <v>831</v>
      </c>
      <c r="D112" s="99" t="s">
        <v>77</v>
      </c>
      <c r="E112" s="108" t="s">
        <v>336</v>
      </c>
      <c r="F112" s="108" t="s">
        <v>56</v>
      </c>
      <c r="G112" s="109">
        <f>G113</f>
        <v>198000</v>
      </c>
      <c r="H112" s="109">
        <f t="shared" si="18"/>
        <v>595816.3</v>
      </c>
      <c r="I112" s="109">
        <f t="shared" si="18"/>
        <v>595816.3</v>
      </c>
      <c r="J112" s="96">
        <f t="shared" si="18"/>
        <v>100</v>
      </c>
    </row>
    <row r="113" spans="1:10" ht="12.75">
      <c r="A113" s="92">
        <v>104</v>
      </c>
      <c r="B113" s="102" t="s">
        <v>63</v>
      </c>
      <c r="C113" s="94">
        <v>831</v>
      </c>
      <c r="D113" s="99" t="s">
        <v>77</v>
      </c>
      <c r="E113" s="108" t="s">
        <v>336</v>
      </c>
      <c r="F113" s="108" t="s">
        <v>44</v>
      </c>
      <c r="G113" s="109">
        <v>198000</v>
      </c>
      <c r="H113" s="109">
        <v>595816.3</v>
      </c>
      <c r="I113" s="109">
        <v>595816.3</v>
      </c>
      <c r="J113" s="96">
        <f aca="true" t="shared" si="19" ref="J113:J132">I113/H113*100</f>
        <v>100</v>
      </c>
    </row>
    <row r="114" spans="1:10" ht="60">
      <c r="A114" s="97">
        <v>105</v>
      </c>
      <c r="B114" s="110" t="s">
        <v>269</v>
      </c>
      <c r="C114" s="94">
        <v>831</v>
      </c>
      <c r="D114" s="99" t="s">
        <v>77</v>
      </c>
      <c r="E114" s="108" t="s">
        <v>328</v>
      </c>
      <c r="F114" s="108"/>
      <c r="G114" s="109">
        <f aca="true" t="shared" si="20" ref="G114:I115">G115</f>
        <v>0</v>
      </c>
      <c r="H114" s="109">
        <f t="shared" si="20"/>
        <v>159230</v>
      </c>
      <c r="I114" s="109">
        <f t="shared" si="20"/>
        <v>159230</v>
      </c>
      <c r="J114" s="96">
        <f t="shared" si="19"/>
        <v>100</v>
      </c>
    </row>
    <row r="115" spans="1:10" ht="12.75">
      <c r="A115" s="92">
        <v>106</v>
      </c>
      <c r="B115" s="110" t="s">
        <v>51</v>
      </c>
      <c r="C115" s="94">
        <v>831</v>
      </c>
      <c r="D115" s="99" t="s">
        <v>77</v>
      </c>
      <c r="E115" s="108" t="s">
        <v>328</v>
      </c>
      <c r="F115" s="108" t="s">
        <v>56</v>
      </c>
      <c r="G115" s="109">
        <f t="shared" si="20"/>
        <v>0</v>
      </c>
      <c r="H115" s="109">
        <f t="shared" si="20"/>
        <v>159230</v>
      </c>
      <c r="I115" s="109">
        <f t="shared" si="20"/>
        <v>159230</v>
      </c>
      <c r="J115" s="96">
        <f t="shared" si="19"/>
        <v>100</v>
      </c>
    </row>
    <row r="116" spans="1:10" ht="12.75">
      <c r="A116" s="97">
        <v>107</v>
      </c>
      <c r="B116" s="110" t="s">
        <v>63</v>
      </c>
      <c r="C116" s="94">
        <v>831</v>
      </c>
      <c r="D116" s="99" t="s">
        <v>77</v>
      </c>
      <c r="E116" s="108" t="s">
        <v>328</v>
      </c>
      <c r="F116" s="108" t="s">
        <v>44</v>
      </c>
      <c r="G116" s="109">
        <v>0</v>
      </c>
      <c r="H116" s="109">
        <v>159230</v>
      </c>
      <c r="I116" s="109">
        <v>159230</v>
      </c>
      <c r="J116" s="96">
        <f t="shared" si="19"/>
        <v>100</v>
      </c>
    </row>
    <row r="117" spans="1:10" ht="12.75">
      <c r="A117" s="92">
        <v>108</v>
      </c>
      <c r="B117" s="103" t="s">
        <v>205</v>
      </c>
      <c r="C117" s="94">
        <v>831</v>
      </c>
      <c r="D117" s="99" t="s">
        <v>29</v>
      </c>
      <c r="E117" s="99"/>
      <c r="F117" s="99"/>
      <c r="G117" s="100">
        <f>G118+G127</f>
        <v>1150134.5</v>
      </c>
      <c r="H117" s="100">
        <f>+H118+H127</f>
        <v>1445353.03</v>
      </c>
      <c r="I117" s="100">
        <f>I118+I127</f>
        <v>1296772.13</v>
      </c>
      <c r="J117" s="96">
        <f t="shared" si="19"/>
        <v>89.72009627295</v>
      </c>
    </row>
    <row r="118" spans="1:10" ht="12.75">
      <c r="A118" s="97">
        <v>109</v>
      </c>
      <c r="B118" s="103" t="s">
        <v>42</v>
      </c>
      <c r="C118" s="94">
        <v>831</v>
      </c>
      <c r="D118" s="99" t="s">
        <v>43</v>
      </c>
      <c r="E118" s="99"/>
      <c r="F118" s="99"/>
      <c r="G118" s="100">
        <f>G119</f>
        <v>283630</v>
      </c>
      <c r="H118" s="100">
        <f>H119</f>
        <v>792583.13</v>
      </c>
      <c r="I118" s="100">
        <f>I119</f>
        <v>790062.13</v>
      </c>
      <c r="J118" s="96">
        <f t="shared" si="19"/>
        <v>99.68192610912624</v>
      </c>
    </row>
    <row r="119" spans="1:10" ht="24">
      <c r="A119" s="92">
        <v>110</v>
      </c>
      <c r="B119" s="98" t="s">
        <v>257</v>
      </c>
      <c r="C119" s="94">
        <v>831</v>
      </c>
      <c r="D119" s="99" t="s">
        <v>43</v>
      </c>
      <c r="E119" s="99" t="s">
        <v>222</v>
      </c>
      <c r="F119" s="99"/>
      <c r="G119" s="100">
        <f>+G120</f>
        <v>283630</v>
      </c>
      <c r="H119" s="100">
        <f>+H120</f>
        <v>792583.13</v>
      </c>
      <c r="I119" s="100">
        <f>+I120</f>
        <v>790062.13</v>
      </c>
      <c r="J119" s="96">
        <f t="shared" si="19"/>
        <v>99.68192610912624</v>
      </c>
    </row>
    <row r="120" spans="1:10" ht="12.75">
      <c r="A120" s="97">
        <v>111</v>
      </c>
      <c r="B120" s="112" t="s">
        <v>270</v>
      </c>
      <c r="C120" s="94">
        <v>831</v>
      </c>
      <c r="D120" s="99" t="s">
        <v>43</v>
      </c>
      <c r="E120" s="99" t="s">
        <v>227</v>
      </c>
      <c r="F120" s="99"/>
      <c r="G120" s="100">
        <f>G121</f>
        <v>283630</v>
      </c>
      <c r="H120" s="100">
        <f>H121+H124</f>
        <v>792583.13</v>
      </c>
      <c r="I120" s="100">
        <f>I121+I124</f>
        <v>790062.13</v>
      </c>
      <c r="J120" s="96">
        <f t="shared" si="19"/>
        <v>99.68192610912624</v>
      </c>
    </row>
    <row r="121" spans="1:10" ht="37.5" customHeight="1">
      <c r="A121" s="97">
        <v>112</v>
      </c>
      <c r="B121" s="113" t="s">
        <v>271</v>
      </c>
      <c r="C121" s="94">
        <v>831</v>
      </c>
      <c r="D121" s="99" t="s">
        <v>43</v>
      </c>
      <c r="E121" s="99" t="s">
        <v>218</v>
      </c>
      <c r="F121" s="99"/>
      <c r="G121" s="100">
        <f aca="true" t="shared" si="21" ref="G121:I122">G122</f>
        <v>283630</v>
      </c>
      <c r="H121" s="100">
        <f t="shared" si="21"/>
        <v>185754.85</v>
      </c>
      <c r="I121" s="100">
        <f t="shared" si="21"/>
        <v>185754.85</v>
      </c>
      <c r="J121" s="96">
        <f t="shared" si="19"/>
        <v>100</v>
      </c>
    </row>
    <row r="122" spans="1:10" ht="12.75">
      <c r="A122" s="92">
        <v>113</v>
      </c>
      <c r="B122" s="102" t="s">
        <v>51</v>
      </c>
      <c r="C122" s="94">
        <v>831</v>
      </c>
      <c r="D122" s="99" t="s">
        <v>43</v>
      </c>
      <c r="E122" s="99" t="s">
        <v>218</v>
      </c>
      <c r="F122" s="99" t="s">
        <v>56</v>
      </c>
      <c r="G122" s="100">
        <f t="shared" si="21"/>
        <v>283630</v>
      </c>
      <c r="H122" s="100">
        <f t="shared" si="21"/>
        <v>185754.85</v>
      </c>
      <c r="I122" s="100">
        <f t="shared" si="21"/>
        <v>185754.85</v>
      </c>
      <c r="J122" s="96">
        <f t="shared" si="19"/>
        <v>100</v>
      </c>
    </row>
    <row r="123" spans="1:10" ht="12.75">
      <c r="A123" s="97">
        <v>114</v>
      </c>
      <c r="B123" s="102" t="s">
        <v>63</v>
      </c>
      <c r="C123" s="94">
        <v>831</v>
      </c>
      <c r="D123" s="99" t="s">
        <v>43</v>
      </c>
      <c r="E123" s="99" t="s">
        <v>218</v>
      </c>
      <c r="F123" s="99" t="s">
        <v>44</v>
      </c>
      <c r="G123" s="100">
        <v>283630</v>
      </c>
      <c r="H123" s="100">
        <v>185754.85</v>
      </c>
      <c r="I123" s="100">
        <v>185754.85</v>
      </c>
      <c r="J123" s="96">
        <f t="shared" si="19"/>
        <v>100</v>
      </c>
    </row>
    <row r="124" spans="1:10" ht="61.5" customHeight="1">
      <c r="A124" s="97">
        <v>115</v>
      </c>
      <c r="B124" s="201" t="s">
        <v>465</v>
      </c>
      <c r="C124" s="94">
        <v>831</v>
      </c>
      <c r="D124" s="99" t="s">
        <v>43</v>
      </c>
      <c r="E124" s="143" t="s">
        <v>464</v>
      </c>
      <c r="F124" s="99"/>
      <c r="G124" s="100">
        <f aca="true" t="shared" si="22" ref="G124:I125">G125</f>
        <v>0</v>
      </c>
      <c r="H124" s="100">
        <f t="shared" si="22"/>
        <v>606828.28</v>
      </c>
      <c r="I124" s="100">
        <f t="shared" si="22"/>
        <v>604307.28</v>
      </c>
      <c r="J124" s="96">
        <f t="shared" si="19"/>
        <v>99.5845612205153</v>
      </c>
    </row>
    <row r="125" spans="1:10" ht="12.75">
      <c r="A125" s="97">
        <v>116</v>
      </c>
      <c r="B125" s="102" t="s">
        <v>51</v>
      </c>
      <c r="C125" s="94">
        <v>831</v>
      </c>
      <c r="D125" s="99" t="s">
        <v>43</v>
      </c>
      <c r="E125" s="143" t="s">
        <v>464</v>
      </c>
      <c r="F125" s="99" t="s">
        <v>56</v>
      </c>
      <c r="G125" s="100">
        <f t="shared" si="22"/>
        <v>0</v>
      </c>
      <c r="H125" s="100">
        <f t="shared" si="22"/>
        <v>606828.28</v>
      </c>
      <c r="I125" s="100">
        <f t="shared" si="22"/>
        <v>604307.28</v>
      </c>
      <c r="J125" s="96">
        <f t="shared" si="19"/>
        <v>99.5845612205153</v>
      </c>
    </row>
    <row r="126" spans="1:10" ht="12.75">
      <c r="A126" s="97">
        <v>117</v>
      </c>
      <c r="B126" s="102" t="s">
        <v>63</v>
      </c>
      <c r="C126" s="94">
        <v>831</v>
      </c>
      <c r="D126" s="99" t="s">
        <v>43</v>
      </c>
      <c r="E126" s="143" t="s">
        <v>464</v>
      </c>
      <c r="F126" s="99" t="s">
        <v>44</v>
      </c>
      <c r="G126" s="100">
        <v>0</v>
      </c>
      <c r="H126" s="100">
        <v>606828.28</v>
      </c>
      <c r="I126" s="100">
        <v>604307.28</v>
      </c>
      <c r="J126" s="96">
        <f t="shared" si="19"/>
        <v>99.5845612205153</v>
      </c>
    </row>
    <row r="127" spans="1:10" ht="12.75">
      <c r="A127" s="97">
        <v>118</v>
      </c>
      <c r="B127" s="98" t="s">
        <v>18</v>
      </c>
      <c r="C127" s="94">
        <v>831</v>
      </c>
      <c r="D127" s="99" t="s">
        <v>30</v>
      </c>
      <c r="E127" s="99"/>
      <c r="F127" s="99"/>
      <c r="G127" s="100">
        <f>G128+G133</f>
        <v>866504.5</v>
      </c>
      <c r="H127" s="100">
        <f aca="true" t="shared" si="23" ref="G127:I128">H128</f>
        <v>652769.9</v>
      </c>
      <c r="I127" s="100">
        <f>I128</f>
        <v>506710</v>
      </c>
      <c r="J127" s="96">
        <f t="shared" si="19"/>
        <v>77.62459635470323</v>
      </c>
    </row>
    <row r="128" spans="1:10" ht="24">
      <c r="A128" s="92">
        <v>119</v>
      </c>
      <c r="B128" s="98" t="s">
        <v>257</v>
      </c>
      <c r="C128" s="94">
        <v>831</v>
      </c>
      <c r="D128" s="99" t="s">
        <v>30</v>
      </c>
      <c r="E128" s="99" t="s">
        <v>227</v>
      </c>
      <c r="F128" s="99"/>
      <c r="G128" s="100">
        <f t="shared" si="23"/>
        <v>866504.5</v>
      </c>
      <c r="H128" s="100">
        <f t="shared" si="23"/>
        <v>652769.9</v>
      </c>
      <c r="I128" s="100">
        <f t="shared" si="23"/>
        <v>506710</v>
      </c>
      <c r="J128" s="96">
        <v>98.1</v>
      </c>
    </row>
    <row r="129" spans="1:10" ht="12.75">
      <c r="A129" s="97">
        <v>120</v>
      </c>
      <c r="B129" s="112" t="s">
        <v>258</v>
      </c>
      <c r="C129" s="94">
        <v>831</v>
      </c>
      <c r="D129" s="99" t="s">
        <v>30</v>
      </c>
      <c r="E129" s="99" t="s">
        <v>227</v>
      </c>
      <c r="F129" s="99"/>
      <c r="G129" s="100">
        <f>G130</f>
        <v>866504.5</v>
      </c>
      <c r="H129" s="100">
        <f>H130+H133</f>
        <v>652769.9</v>
      </c>
      <c r="I129" s="100">
        <f>I130+I133</f>
        <v>506710</v>
      </c>
      <c r="J129" s="96">
        <v>98.1</v>
      </c>
    </row>
    <row r="130" spans="1:10" ht="36">
      <c r="A130" s="97">
        <v>121</v>
      </c>
      <c r="B130" s="107" t="s">
        <v>272</v>
      </c>
      <c r="C130" s="94">
        <v>831</v>
      </c>
      <c r="D130" s="99" t="s">
        <v>30</v>
      </c>
      <c r="E130" s="99" t="s">
        <v>228</v>
      </c>
      <c r="F130" s="99"/>
      <c r="G130" s="100">
        <f aca="true" t="shared" si="24" ref="G130:I131">G131</f>
        <v>866504.5</v>
      </c>
      <c r="H130" s="100">
        <f t="shared" si="24"/>
        <v>606269.9</v>
      </c>
      <c r="I130" s="100">
        <f t="shared" si="24"/>
        <v>460210</v>
      </c>
      <c r="J130" s="96">
        <f t="shared" si="19"/>
        <v>75.9084361601986</v>
      </c>
    </row>
    <row r="131" spans="1:10" ht="12.75">
      <c r="A131" s="92">
        <v>122</v>
      </c>
      <c r="B131" s="105" t="s">
        <v>51</v>
      </c>
      <c r="C131" s="94">
        <v>831</v>
      </c>
      <c r="D131" s="99" t="s">
        <v>30</v>
      </c>
      <c r="E131" s="99" t="s">
        <v>228</v>
      </c>
      <c r="F131" s="99" t="s">
        <v>56</v>
      </c>
      <c r="G131" s="100">
        <f t="shared" si="24"/>
        <v>866504.5</v>
      </c>
      <c r="H131" s="100">
        <f t="shared" si="24"/>
        <v>606269.9</v>
      </c>
      <c r="I131" s="100">
        <f t="shared" si="24"/>
        <v>460210</v>
      </c>
      <c r="J131" s="96">
        <f t="shared" si="19"/>
        <v>75.9084361601986</v>
      </c>
    </row>
    <row r="132" spans="1:10" ht="12.75">
      <c r="A132" s="97">
        <v>123</v>
      </c>
      <c r="B132" s="105" t="s">
        <v>63</v>
      </c>
      <c r="C132" s="94">
        <v>831</v>
      </c>
      <c r="D132" s="99" t="s">
        <v>30</v>
      </c>
      <c r="E132" s="99" t="s">
        <v>228</v>
      </c>
      <c r="F132" s="99" t="s">
        <v>44</v>
      </c>
      <c r="G132" s="100">
        <v>866504.5</v>
      </c>
      <c r="H132" s="100">
        <v>606269.9</v>
      </c>
      <c r="I132" s="100">
        <v>460210</v>
      </c>
      <c r="J132" s="96">
        <f t="shared" si="19"/>
        <v>75.9084361601986</v>
      </c>
    </row>
    <row r="133" spans="1:10" ht="51.75" customHeight="1">
      <c r="A133" s="97">
        <v>124</v>
      </c>
      <c r="B133" s="55" t="s">
        <v>467</v>
      </c>
      <c r="C133" s="94">
        <v>831</v>
      </c>
      <c r="D133" s="99" t="s">
        <v>30</v>
      </c>
      <c r="E133" s="99" t="s">
        <v>466</v>
      </c>
      <c r="F133" s="99"/>
      <c r="G133" s="100">
        <f aca="true" t="shared" si="25" ref="G133:I134">G134</f>
        <v>0</v>
      </c>
      <c r="H133" s="100">
        <f t="shared" si="25"/>
        <v>46500</v>
      </c>
      <c r="I133" s="100">
        <f>I134</f>
        <v>46500</v>
      </c>
      <c r="J133" s="96">
        <f aca="true" t="shared" si="26" ref="J133:J159">I133/H133*100</f>
        <v>100</v>
      </c>
    </row>
    <row r="134" spans="1:10" ht="12.75">
      <c r="A134" s="97">
        <v>125</v>
      </c>
      <c r="B134" s="105" t="s">
        <v>51</v>
      </c>
      <c r="C134" s="94">
        <v>831</v>
      </c>
      <c r="D134" s="99" t="s">
        <v>30</v>
      </c>
      <c r="E134" s="99" t="s">
        <v>466</v>
      </c>
      <c r="F134" s="99" t="s">
        <v>56</v>
      </c>
      <c r="G134" s="100">
        <f t="shared" si="25"/>
        <v>0</v>
      </c>
      <c r="H134" s="100">
        <f t="shared" si="25"/>
        <v>46500</v>
      </c>
      <c r="I134" s="100">
        <f t="shared" si="25"/>
        <v>46500</v>
      </c>
      <c r="J134" s="96">
        <f t="shared" si="26"/>
        <v>100</v>
      </c>
    </row>
    <row r="135" spans="1:10" ht="12.75">
      <c r="A135" s="97">
        <v>126</v>
      </c>
      <c r="B135" s="105" t="s">
        <v>63</v>
      </c>
      <c r="C135" s="94">
        <v>831</v>
      </c>
      <c r="D135" s="99" t="s">
        <v>30</v>
      </c>
      <c r="E135" s="99" t="s">
        <v>466</v>
      </c>
      <c r="F135" s="99" t="s">
        <v>44</v>
      </c>
      <c r="G135" s="100">
        <v>0</v>
      </c>
      <c r="H135" s="100">
        <v>46500</v>
      </c>
      <c r="I135" s="100">
        <v>46500</v>
      </c>
      <c r="J135" s="96">
        <f t="shared" si="26"/>
        <v>100</v>
      </c>
    </row>
    <row r="136" spans="1:10" ht="12.75">
      <c r="A136" s="97">
        <v>127</v>
      </c>
      <c r="B136" s="105" t="s">
        <v>206</v>
      </c>
      <c r="C136" s="94">
        <v>831</v>
      </c>
      <c r="D136" s="75" t="s">
        <v>73</v>
      </c>
      <c r="E136" s="76"/>
      <c r="F136" s="116"/>
      <c r="G136" s="100">
        <f>G137</f>
        <v>4015560</v>
      </c>
      <c r="H136" s="100">
        <f>H137</f>
        <v>3851560</v>
      </c>
      <c r="I136" s="100">
        <f>I137</f>
        <v>3851560</v>
      </c>
      <c r="J136" s="96">
        <f t="shared" si="26"/>
        <v>100</v>
      </c>
    </row>
    <row r="137" spans="1:10" ht="12.75">
      <c r="A137" s="92">
        <v>128</v>
      </c>
      <c r="B137" s="104" t="s">
        <v>211</v>
      </c>
      <c r="C137" s="94">
        <v>831</v>
      </c>
      <c r="D137" s="75" t="s">
        <v>45</v>
      </c>
      <c r="E137" s="76"/>
      <c r="F137" s="76"/>
      <c r="G137" s="100">
        <f>+G138</f>
        <v>4015560</v>
      </c>
      <c r="H137" s="100">
        <f>+H138</f>
        <v>3851560</v>
      </c>
      <c r="I137" s="100">
        <f>+I138</f>
        <v>3851560</v>
      </c>
      <c r="J137" s="96">
        <f t="shared" si="26"/>
        <v>100</v>
      </c>
    </row>
    <row r="138" spans="1:10" ht="23.25" customHeight="1">
      <c r="A138" s="97">
        <v>129</v>
      </c>
      <c r="B138" s="98" t="s">
        <v>257</v>
      </c>
      <c r="C138" s="94">
        <v>831</v>
      </c>
      <c r="D138" s="75" t="s">
        <v>45</v>
      </c>
      <c r="E138" s="76" t="s">
        <v>222</v>
      </c>
      <c r="F138" s="76"/>
      <c r="G138" s="100">
        <f aca="true" t="shared" si="27" ref="G138:I139">G139</f>
        <v>4015560</v>
      </c>
      <c r="H138" s="100">
        <f t="shared" si="27"/>
        <v>3851560</v>
      </c>
      <c r="I138" s="100">
        <f t="shared" si="27"/>
        <v>3851560</v>
      </c>
      <c r="J138" s="96">
        <f t="shared" si="26"/>
        <v>100</v>
      </c>
    </row>
    <row r="139" spans="1:10" ht="12.75">
      <c r="A139" s="92">
        <v>130</v>
      </c>
      <c r="B139" s="153" t="s">
        <v>273</v>
      </c>
      <c r="C139" s="94">
        <v>831</v>
      </c>
      <c r="D139" s="75" t="s">
        <v>45</v>
      </c>
      <c r="E139" s="76" t="s">
        <v>274</v>
      </c>
      <c r="F139" s="76"/>
      <c r="G139" s="100">
        <f t="shared" si="27"/>
        <v>4015560</v>
      </c>
      <c r="H139" s="100">
        <f t="shared" si="27"/>
        <v>3851560</v>
      </c>
      <c r="I139" s="100">
        <f t="shared" si="27"/>
        <v>3851560</v>
      </c>
      <c r="J139" s="96">
        <f t="shared" si="26"/>
        <v>100</v>
      </c>
    </row>
    <row r="140" spans="1:10" ht="72">
      <c r="A140" s="92">
        <v>131</v>
      </c>
      <c r="B140" s="153" t="s">
        <v>278</v>
      </c>
      <c r="C140" s="94">
        <v>831</v>
      </c>
      <c r="D140" s="75" t="s">
        <v>45</v>
      </c>
      <c r="E140" s="76" t="s">
        <v>277</v>
      </c>
      <c r="F140" s="76"/>
      <c r="G140" s="100">
        <f aca="true" t="shared" si="28" ref="G140:I141">G141</f>
        <v>4015560</v>
      </c>
      <c r="H140" s="100">
        <f t="shared" si="28"/>
        <v>3851560</v>
      </c>
      <c r="I140" s="100">
        <f t="shared" si="28"/>
        <v>3851560</v>
      </c>
      <c r="J140" s="96">
        <f t="shared" si="26"/>
        <v>100</v>
      </c>
    </row>
    <row r="141" spans="1:10" ht="12.75">
      <c r="A141" s="97">
        <v>132</v>
      </c>
      <c r="B141" s="154" t="s">
        <v>57</v>
      </c>
      <c r="C141" s="94">
        <v>831</v>
      </c>
      <c r="D141" s="75" t="s">
        <v>45</v>
      </c>
      <c r="E141" s="76" t="s">
        <v>277</v>
      </c>
      <c r="F141" s="76" t="s">
        <v>275</v>
      </c>
      <c r="G141" s="100">
        <f t="shared" si="28"/>
        <v>4015560</v>
      </c>
      <c r="H141" s="100">
        <f t="shared" si="28"/>
        <v>3851560</v>
      </c>
      <c r="I141" s="100">
        <f t="shared" si="28"/>
        <v>3851560</v>
      </c>
      <c r="J141" s="96">
        <f t="shared" si="26"/>
        <v>100</v>
      </c>
    </row>
    <row r="142" spans="1:10" ht="12.75">
      <c r="A142" s="92">
        <v>133</v>
      </c>
      <c r="B142" s="154" t="s">
        <v>20</v>
      </c>
      <c r="C142" s="94">
        <v>831</v>
      </c>
      <c r="D142" s="75" t="s">
        <v>45</v>
      </c>
      <c r="E142" s="76" t="s">
        <v>277</v>
      </c>
      <c r="F142" s="76" t="s">
        <v>276</v>
      </c>
      <c r="G142" s="100">
        <v>4015560</v>
      </c>
      <c r="H142" s="100">
        <v>3851560</v>
      </c>
      <c r="I142" s="100">
        <v>3851560</v>
      </c>
      <c r="J142" s="96">
        <f t="shared" si="26"/>
        <v>100</v>
      </c>
    </row>
    <row r="143" spans="1:10" ht="12.75">
      <c r="A143" s="97">
        <v>134</v>
      </c>
      <c r="B143" s="156" t="s">
        <v>321</v>
      </c>
      <c r="C143" s="94">
        <v>831</v>
      </c>
      <c r="D143" s="75" t="s">
        <v>322</v>
      </c>
      <c r="E143" s="76" t="s">
        <v>326</v>
      </c>
      <c r="F143" s="76"/>
      <c r="G143" s="100">
        <f>G144</f>
        <v>60660</v>
      </c>
      <c r="H143" s="100">
        <f>H144</f>
        <v>60000</v>
      </c>
      <c r="I143" s="100">
        <f>I144</f>
        <v>60000</v>
      </c>
      <c r="J143" s="96">
        <f t="shared" si="26"/>
        <v>100</v>
      </c>
    </row>
    <row r="144" spans="1:10" ht="12.75">
      <c r="A144" s="92">
        <v>135</v>
      </c>
      <c r="B144" s="156" t="s">
        <v>323</v>
      </c>
      <c r="C144" s="94">
        <v>831</v>
      </c>
      <c r="D144" s="75" t="s">
        <v>324</v>
      </c>
      <c r="E144" s="76" t="s">
        <v>222</v>
      </c>
      <c r="F144" s="76"/>
      <c r="G144" s="100">
        <f>G145</f>
        <v>60660</v>
      </c>
      <c r="H144" s="100">
        <f aca="true" t="shared" si="29" ref="H144:I148">H145</f>
        <v>60000</v>
      </c>
      <c r="I144" s="100">
        <f t="shared" si="29"/>
        <v>60000</v>
      </c>
      <c r="J144" s="96">
        <f t="shared" si="26"/>
        <v>100</v>
      </c>
    </row>
    <row r="145" spans="1:10" ht="23.25" customHeight="1">
      <c r="A145" s="97">
        <v>136</v>
      </c>
      <c r="B145" s="156" t="s">
        <v>257</v>
      </c>
      <c r="C145" s="94">
        <v>831</v>
      </c>
      <c r="D145" s="75" t="s">
        <v>324</v>
      </c>
      <c r="E145" s="76" t="s">
        <v>327</v>
      </c>
      <c r="F145" s="76"/>
      <c r="G145" s="100">
        <f>G146</f>
        <v>60660</v>
      </c>
      <c r="H145" s="100">
        <f t="shared" si="29"/>
        <v>60000</v>
      </c>
      <c r="I145" s="100">
        <f t="shared" si="29"/>
        <v>60000</v>
      </c>
      <c r="J145" s="96">
        <f t="shared" si="26"/>
        <v>100</v>
      </c>
    </row>
    <row r="146" spans="1:10" ht="12.75">
      <c r="A146" s="92">
        <v>137</v>
      </c>
      <c r="B146" s="156" t="s">
        <v>273</v>
      </c>
      <c r="C146" s="94">
        <v>831</v>
      </c>
      <c r="D146" s="75" t="s">
        <v>324</v>
      </c>
      <c r="E146" s="76" t="s">
        <v>327</v>
      </c>
      <c r="F146" s="76"/>
      <c r="G146" s="100">
        <f>G147</f>
        <v>60660</v>
      </c>
      <c r="H146" s="100">
        <f t="shared" si="29"/>
        <v>60000</v>
      </c>
      <c r="I146" s="100">
        <f t="shared" si="29"/>
        <v>60000</v>
      </c>
      <c r="J146" s="96">
        <f t="shared" si="26"/>
        <v>100</v>
      </c>
    </row>
    <row r="147" spans="1:10" ht="78.75">
      <c r="A147" s="97">
        <v>138</v>
      </c>
      <c r="B147" s="157" t="s">
        <v>325</v>
      </c>
      <c r="C147" s="94">
        <v>831</v>
      </c>
      <c r="D147" s="75" t="s">
        <v>324</v>
      </c>
      <c r="E147" s="76" t="s">
        <v>327</v>
      </c>
      <c r="F147" s="76"/>
      <c r="G147" s="100">
        <f>G148</f>
        <v>60660</v>
      </c>
      <c r="H147" s="100">
        <f t="shared" si="29"/>
        <v>60000</v>
      </c>
      <c r="I147" s="100">
        <f t="shared" si="29"/>
        <v>60000</v>
      </c>
      <c r="J147" s="96">
        <f t="shared" si="26"/>
        <v>100</v>
      </c>
    </row>
    <row r="148" spans="1:10" ht="12.75">
      <c r="A148" s="92">
        <v>139</v>
      </c>
      <c r="B148" s="156" t="s">
        <v>57</v>
      </c>
      <c r="C148" s="94">
        <v>831</v>
      </c>
      <c r="D148" s="75" t="s">
        <v>324</v>
      </c>
      <c r="E148" s="76" t="s">
        <v>327</v>
      </c>
      <c r="F148" s="76" t="s">
        <v>275</v>
      </c>
      <c r="G148" s="100">
        <f>G149</f>
        <v>60660</v>
      </c>
      <c r="H148" s="100">
        <f t="shared" si="29"/>
        <v>60000</v>
      </c>
      <c r="I148" s="100">
        <f t="shared" si="29"/>
        <v>60000</v>
      </c>
      <c r="J148" s="96">
        <f t="shared" si="26"/>
        <v>100</v>
      </c>
    </row>
    <row r="149" spans="1:10" ht="12.75">
      <c r="A149" s="92">
        <v>140</v>
      </c>
      <c r="B149" s="156" t="s">
        <v>20</v>
      </c>
      <c r="C149" s="94"/>
      <c r="D149" s="75" t="s">
        <v>324</v>
      </c>
      <c r="E149" s="76" t="s">
        <v>327</v>
      </c>
      <c r="F149" s="76" t="s">
        <v>276</v>
      </c>
      <c r="G149" s="100">
        <v>60660</v>
      </c>
      <c r="H149" s="100">
        <v>60000</v>
      </c>
      <c r="I149" s="100">
        <v>60000</v>
      </c>
      <c r="J149" s="96">
        <f t="shared" si="26"/>
        <v>100</v>
      </c>
    </row>
    <row r="150" spans="1:10" ht="12.75" customHeight="1">
      <c r="A150" s="97">
        <v>141</v>
      </c>
      <c r="B150" s="153" t="s">
        <v>279</v>
      </c>
      <c r="C150" s="94">
        <v>831</v>
      </c>
      <c r="D150" s="75" t="s">
        <v>66</v>
      </c>
      <c r="E150" s="76"/>
      <c r="F150" s="76"/>
      <c r="G150" s="100">
        <f aca="true" t="shared" si="30" ref="G150:I152">G151</f>
        <v>287777.1</v>
      </c>
      <c r="H150" s="100">
        <f t="shared" si="30"/>
        <v>287777.1</v>
      </c>
      <c r="I150" s="100">
        <f t="shared" si="30"/>
        <v>287777.1</v>
      </c>
      <c r="J150" s="96">
        <f t="shared" si="26"/>
        <v>100</v>
      </c>
    </row>
    <row r="151" spans="1:10" ht="12.75">
      <c r="A151" s="97">
        <v>142</v>
      </c>
      <c r="B151" s="153" t="s">
        <v>280</v>
      </c>
      <c r="C151" s="94">
        <v>831</v>
      </c>
      <c r="D151" s="75" t="s">
        <v>67</v>
      </c>
      <c r="E151" s="76"/>
      <c r="F151" s="76"/>
      <c r="G151" s="100">
        <f t="shared" si="30"/>
        <v>287777.1</v>
      </c>
      <c r="H151" s="100">
        <f t="shared" si="30"/>
        <v>287777.1</v>
      </c>
      <c r="I151" s="100">
        <f t="shared" si="30"/>
        <v>287777.1</v>
      </c>
      <c r="J151" s="96">
        <f t="shared" si="26"/>
        <v>100</v>
      </c>
    </row>
    <row r="152" spans="1:10" ht="12.75">
      <c r="A152" s="97">
        <v>143</v>
      </c>
      <c r="B152" s="153" t="s">
        <v>55</v>
      </c>
      <c r="C152" s="94">
        <v>831</v>
      </c>
      <c r="D152" s="75" t="s">
        <v>67</v>
      </c>
      <c r="E152" s="76" t="s">
        <v>219</v>
      </c>
      <c r="F152" s="76"/>
      <c r="G152" s="100">
        <f t="shared" si="30"/>
        <v>287777.1</v>
      </c>
      <c r="H152" s="100">
        <f t="shared" si="30"/>
        <v>287777.1</v>
      </c>
      <c r="I152" s="100">
        <f t="shared" si="30"/>
        <v>287777.1</v>
      </c>
      <c r="J152" s="96">
        <f t="shared" si="26"/>
        <v>100</v>
      </c>
    </row>
    <row r="153" spans="1:10" ht="12.75">
      <c r="A153" s="97">
        <v>144</v>
      </c>
      <c r="B153" s="153" t="s">
        <v>255</v>
      </c>
      <c r="C153" s="94">
        <v>831</v>
      </c>
      <c r="D153" s="75" t="s">
        <v>67</v>
      </c>
      <c r="E153" s="76" t="s">
        <v>220</v>
      </c>
      <c r="F153" s="76"/>
      <c r="G153" s="100">
        <f>G154+G157</f>
        <v>287777.1</v>
      </c>
      <c r="H153" s="100">
        <f>H154+H157</f>
        <v>287777.1</v>
      </c>
      <c r="I153" s="100">
        <f>I154+I157</f>
        <v>287777.1</v>
      </c>
      <c r="J153" s="96">
        <f t="shared" si="26"/>
        <v>100</v>
      </c>
    </row>
    <row r="154" spans="1:10" ht="48">
      <c r="A154" s="97">
        <v>145</v>
      </c>
      <c r="B154" s="155" t="s">
        <v>281</v>
      </c>
      <c r="C154" s="94">
        <v>831</v>
      </c>
      <c r="D154" s="75" t="s">
        <v>67</v>
      </c>
      <c r="E154" s="76" t="s">
        <v>282</v>
      </c>
      <c r="F154" s="76"/>
      <c r="G154" s="100">
        <f>G155</f>
        <v>271325</v>
      </c>
      <c r="H154" s="100">
        <f>H156</f>
        <v>271325</v>
      </c>
      <c r="I154" s="100">
        <f>I155</f>
        <v>271325</v>
      </c>
      <c r="J154" s="96">
        <f t="shared" si="26"/>
        <v>100</v>
      </c>
    </row>
    <row r="155" spans="1:10" ht="12.75">
      <c r="A155" s="97">
        <v>146</v>
      </c>
      <c r="B155" s="153" t="s">
        <v>57</v>
      </c>
      <c r="C155" s="94">
        <v>831</v>
      </c>
      <c r="D155" s="75" t="s">
        <v>67</v>
      </c>
      <c r="E155" s="76" t="s">
        <v>282</v>
      </c>
      <c r="F155" s="76" t="s">
        <v>275</v>
      </c>
      <c r="G155" s="100">
        <f>G156</f>
        <v>271325</v>
      </c>
      <c r="H155" s="100">
        <f>H156</f>
        <v>271325</v>
      </c>
      <c r="I155" s="100">
        <f>I156</f>
        <v>271325</v>
      </c>
      <c r="J155" s="96">
        <f t="shared" si="26"/>
        <v>100</v>
      </c>
    </row>
    <row r="156" spans="1:10" ht="12.75">
      <c r="A156" s="97">
        <v>147</v>
      </c>
      <c r="B156" s="153" t="s">
        <v>20</v>
      </c>
      <c r="C156" s="94">
        <v>831</v>
      </c>
      <c r="D156" s="75" t="s">
        <v>67</v>
      </c>
      <c r="E156" s="76" t="s">
        <v>282</v>
      </c>
      <c r="F156" s="76" t="s">
        <v>276</v>
      </c>
      <c r="G156" s="100">
        <v>271325</v>
      </c>
      <c r="H156" s="100">
        <v>271325</v>
      </c>
      <c r="I156" s="100">
        <v>271325</v>
      </c>
      <c r="J156" s="96">
        <f t="shared" si="26"/>
        <v>100</v>
      </c>
    </row>
    <row r="157" spans="1:10" ht="48">
      <c r="A157" s="97">
        <v>148</v>
      </c>
      <c r="B157" s="155" t="s">
        <v>339</v>
      </c>
      <c r="C157" s="94">
        <v>831</v>
      </c>
      <c r="D157" s="75" t="s">
        <v>67</v>
      </c>
      <c r="E157" s="76" t="s">
        <v>338</v>
      </c>
      <c r="F157" s="76"/>
      <c r="G157" s="100">
        <f>G158</f>
        <v>16452.1</v>
      </c>
      <c r="H157" s="100">
        <v>16452.1</v>
      </c>
      <c r="I157" s="100">
        <v>16452.1</v>
      </c>
      <c r="J157" s="96">
        <f t="shared" si="26"/>
        <v>100</v>
      </c>
    </row>
    <row r="158" spans="1:10" ht="12.75">
      <c r="A158" s="97">
        <v>149</v>
      </c>
      <c r="B158" s="153" t="s">
        <v>57</v>
      </c>
      <c r="C158" s="94">
        <v>831</v>
      </c>
      <c r="D158" s="75" t="s">
        <v>67</v>
      </c>
      <c r="E158" s="76" t="s">
        <v>338</v>
      </c>
      <c r="F158" s="76" t="s">
        <v>275</v>
      </c>
      <c r="G158" s="100">
        <f>G159</f>
        <v>16452.1</v>
      </c>
      <c r="H158" s="100">
        <v>16452.1</v>
      </c>
      <c r="I158" s="100">
        <v>16452.1</v>
      </c>
      <c r="J158" s="96">
        <f t="shared" si="26"/>
        <v>100</v>
      </c>
    </row>
    <row r="159" spans="1:10" ht="12.75">
      <c r="A159" s="97">
        <v>150</v>
      </c>
      <c r="B159" s="153" t="s">
        <v>20</v>
      </c>
      <c r="C159" s="94">
        <v>831</v>
      </c>
      <c r="D159" s="75" t="s">
        <v>67</v>
      </c>
      <c r="E159" s="76" t="s">
        <v>338</v>
      </c>
      <c r="F159" s="76" t="s">
        <v>276</v>
      </c>
      <c r="G159" s="100">
        <v>16452.1</v>
      </c>
      <c r="H159" s="100">
        <v>16452.1</v>
      </c>
      <c r="I159" s="100">
        <v>16452.1</v>
      </c>
      <c r="J159" s="96">
        <f t="shared" si="26"/>
        <v>100</v>
      </c>
    </row>
    <row r="160" spans="1:10" ht="12.75">
      <c r="A160" s="92"/>
      <c r="B160" s="93" t="s">
        <v>207</v>
      </c>
      <c r="C160" s="94"/>
      <c r="D160" s="75"/>
      <c r="E160" s="114"/>
      <c r="F160" s="114"/>
      <c r="G160" s="115">
        <f>G11+G79+G88+G104+G117+G136+G143+G150</f>
        <v>10753499</v>
      </c>
      <c r="H160" s="115">
        <v>11776383.05</v>
      </c>
      <c r="I160" s="115">
        <f>+I10</f>
        <v>11601714.790000001</v>
      </c>
      <c r="J160" s="96"/>
    </row>
  </sheetData>
  <sheetProtection/>
  <mergeCells count="16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1:J4"/>
    <mergeCell ref="J7:J8"/>
    <mergeCell ref="B1:G1"/>
    <mergeCell ref="B2:G2"/>
    <mergeCell ref="B3:G3"/>
    <mergeCell ref="A4:F4"/>
    <mergeCell ref="A5:F5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5"/>
  <sheetViews>
    <sheetView zoomScalePageLayoutView="0" workbookViewId="0" topLeftCell="A28">
      <selection activeCell="B74" sqref="B74"/>
    </sheetView>
  </sheetViews>
  <sheetFormatPr defaultColWidth="9.140625" defaultRowHeight="12.75"/>
  <cols>
    <col min="1" max="1" width="5.421875" style="0" customWidth="1"/>
    <col min="2" max="2" width="88.00390625" style="0" customWidth="1"/>
    <col min="3" max="3" width="10.7109375" style="0" customWidth="1"/>
    <col min="4" max="4" width="5.28125" style="0" customWidth="1"/>
    <col min="6" max="6" width="12.00390625" style="0" customWidth="1"/>
    <col min="7" max="7" width="14.57421875" style="0" customWidth="1"/>
    <col min="8" max="8" width="12.00390625" style="0" customWidth="1"/>
    <col min="9" max="9" width="12.28125" style="0" customWidth="1"/>
  </cols>
  <sheetData>
    <row r="2" spans="1:8" ht="20.25" customHeight="1">
      <c r="A2" s="2"/>
      <c r="B2" s="292" t="s">
        <v>174</v>
      </c>
      <c r="C2" s="292"/>
      <c r="D2" s="292"/>
      <c r="E2" s="57"/>
      <c r="F2" s="57"/>
      <c r="G2" s="57"/>
      <c r="H2" s="2"/>
    </row>
    <row r="3" s="57" customFormat="1" ht="15.75" customHeight="1">
      <c r="A3" s="57" t="s">
        <v>345</v>
      </c>
    </row>
    <row r="4" spans="1:5" s="57" customFormat="1" ht="16.5" customHeight="1">
      <c r="A4" s="57" t="s">
        <v>296</v>
      </c>
      <c r="E4" s="57" t="s">
        <v>468</v>
      </c>
    </row>
    <row r="5" spans="1:8" ht="40.5" customHeight="1">
      <c r="A5" s="291" t="s">
        <v>469</v>
      </c>
      <c r="B5" s="291"/>
      <c r="C5" s="291"/>
      <c r="D5" s="291"/>
      <c r="E5" s="291"/>
      <c r="F5" s="291"/>
      <c r="G5" s="47"/>
      <c r="H5" s="2"/>
    </row>
    <row r="6" spans="1:8" ht="15.75" customHeight="1">
      <c r="A6" s="3"/>
      <c r="B6" s="2"/>
      <c r="C6" s="2"/>
      <c r="D6" s="2"/>
      <c r="E6" s="2"/>
      <c r="F6" s="2"/>
      <c r="G6" s="48"/>
      <c r="H6" s="2" t="s">
        <v>170</v>
      </c>
    </row>
    <row r="7" spans="1:9" ht="10.5" customHeight="1">
      <c r="A7" s="259" t="s">
        <v>9</v>
      </c>
      <c r="B7" s="259" t="s">
        <v>59</v>
      </c>
      <c r="C7" s="259" t="s">
        <v>60</v>
      </c>
      <c r="D7" s="259" t="s">
        <v>61</v>
      </c>
      <c r="E7" s="259" t="s">
        <v>62</v>
      </c>
      <c r="F7" s="260" t="s">
        <v>158</v>
      </c>
      <c r="G7" s="294" t="s">
        <v>159</v>
      </c>
      <c r="H7" s="294" t="s">
        <v>152</v>
      </c>
      <c r="I7" s="293" t="s">
        <v>160</v>
      </c>
    </row>
    <row r="8" spans="1:9" ht="52.5" customHeight="1">
      <c r="A8" s="259"/>
      <c r="B8" s="259"/>
      <c r="C8" s="259"/>
      <c r="D8" s="259"/>
      <c r="E8" s="259"/>
      <c r="F8" s="261"/>
      <c r="G8" s="294"/>
      <c r="H8" s="294"/>
      <c r="I8" s="293"/>
    </row>
    <row r="9" spans="1:9" ht="15" customHeight="1">
      <c r="A9" s="7"/>
      <c r="B9" s="7">
        <v>1</v>
      </c>
      <c r="C9" s="7">
        <v>2</v>
      </c>
      <c r="D9" s="8">
        <v>3</v>
      </c>
      <c r="E9" s="8">
        <v>4</v>
      </c>
      <c r="F9" s="45">
        <v>5</v>
      </c>
      <c r="G9" s="72">
        <v>6</v>
      </c>
      <c r="H9" s="73">
        <v>7</v>
      </c>
      <c r="I9" s="74" t="s">
        <v>169</v>
      </c>
    </row>
    <row r="10" spans="1:9" s="159" customFormat="1" ht="28.5" customHeight="1">
      <c r="A10" s="118">
        <v>1</v>
      </c>
      <c r="B10" s="171" t="s">
        <v>283</v>
      </c>
      <c r="C10" s="123" t="s">
        <v>222</v>
      </c>
      <c r="D10" s="118"/>
      <c r="E10" s="123"/>
      <c r="F10" s="175">
        <f>F11+F52+F68+F84+F90</f>
        <v>6174163.5</v>
      </c>
      <c r="G10" s="247">
        <f>G11+G52+G68+G84</f>
        <v>6816152.640000001</v>
      </c>
      <c r="H10" s="247">
        <f>H11+H52+H68+H84</f>
        <v>6648040.38</v>
      </c>
      <c r="I10" s="253">
        <v>0.975</v>
      </c>
    </row>
    <row r="11" spans="1:9" s="159" customFormat="1" ht="15" customHeight="1">
      <c r="A11" s="118">
        <v>2</v>
      </c>
      <c r="B11" s="124" t="s">
        <v>258</v>
      </c>
      <c r="C11" s="123" t="s">
        <v>227</v>
      </c>
      <c r="D11" s="134"/>
      <c r="E11" s="123"/>
      <c r="F11" s="160">
        <f>F12+F22+F32+F37+F42+F47</f>
        <v>1621778.5</v>
      </c>
      <c r="G11" s="161">
        <f>G12+G17+G22+G27+G32+G37+G42+G47</f>
        <v>1900484.1</v>
      </c>
      <c r="H11" s="162">
        <f>H12+H17+H22+H27+H32+H37+H42+H47</f>
        <v>1751903.2</v>
      </c>
      <c r="I11" s="163">
        <v>0.922</v>
      </c>
    </row>
    <row r="12" spans="1:9" s="159" customFormat="1" ht="41.25" customHeight="1">
      <c r="A12" s="118">
        <v>3</v>
      </c>
      <c r="B12" s="153" t="s">
        <v>284</v>
      </c>
      <c r="C12" s="123" t="s">
        <v>228</v>
      </c>
      <c r="D12" s="118"/>
      <c r="E12" s="123"/>
      <c r="F12" s="164">
        <f aca="true" t="shared" si="0" ref="F12:H15">+F13</f>
        <v>866504.5</v>
      </c>
      <c r="G12" s="165" t="str">
        <f t="shared" si="0"/>
        <v>606269,90</v>
      </c>
      <c r="H12" s="165" t="str">
        <f t="shared" si="0"/>
        <v>460210,00</v>
      </c>
      <c r="I12" s="166">
        <f>I13</f>
        <v>0.759</v>
      </c>
    </row>
    <row r="13" spans="1:9" s="159" customFormat="1" ht="13.5" customHeight="1">
      <c r="A13" s="118">
        <v>4</v>
      </c>
      <c r="B13" s="122" t="s">
        <v>51</v>
      </c>
      <c r="C13" s="123" t="s">
        <v>228</v>
      </c>
      <c r="D13" s="118">
        <v>200</v>
      </c>
      <c r="E13" s="123"/>
      <c r="F13" s="160">
        <f t="shared" si="0"/>
        <v>866504.5</v>
      </c>
      <c r="G13" s="167" t="str">
        <f t="shared" si="0"/>
        <v>606269,90</v>
      </c>
      <c r="H13" s="167" t="str">
        <f t="shared" si="0"/>
        <v>460210,00</v>
      </c>
      <c r="I13" s="163">
        <f>I14</f>
        <v>0.759</v>
      </c>
    </row>
    <row r="14" spans="1:9" s="159" customFormat="1" ht="17.25" customHeight="1">
      <c r="A14" s="118">
        <v>5</v>
      </c>
      <c r="B14" s="122" t="s">
        <v>63</v>
      </c>
      <c r="C14" s="123" t="s">
        <v>228</v>
      </c>
      <c r="D14" s="118">
        <v>240</v>
      </c>
      <c r="E14" s="123"/>
      <c r="F14" s="160">
        <f t="shared" si="0"/>
        <v>866504.5</v>
      </c>
      <c r="G14" s="167" t="str">
        <f t="shared" si="0"/>
        <v>606269,90</v>
      </c>
      <c r="H14" s="167" t="str">
        <f t="shared" si="0"/>
        <v>460210,00</v>
      </c>
      <c r="I14" s="163">
        <f>I15</f>
        <v>0.759</v>
      </c>
    </row>
    <row r="15" spans="1:9" s="159" customFormat="1" ht="12.75" customHeight="1">
      <c r="A15" s="118">
        <v>6</v>
      </c>
      <c r="B15" s="122" t="s">
        <v>17</v>
      </c>
      <c r="C15" s="123" t="s">
        <v>228</v>
      </c>
      <c r="D15" s="118">
        <v>240</v>
      </c>
      <c r="E15" s="123" t="s">
        <v>29</v>
      </c>
      <c r="F15" s="160">
        <f t="shared" si="0"/>
        <v>866504.5</v>
      </c>
      <c r="G15" s="167" t="str">
        <f t="shared" si="0"/>
        <v>606269,90</v>
      </c>
      <c r="H15" s="167" t="str">
        <f t="shared" si="0"/>
        <v>460210,00</v>
      </c>
      <c r="I15" s="163">
        <f>I16</f>
        <v>0.759</v>
      </c>
    </row>
    <row r="16" spans="1:9" s="159" customFormat="1" ht="15.75" customHeight="1">
      <c r="A16" s="118">
        <v>7</v>
      </c>
      <c r="B16" s="124" t="s">
        <v>18</v>
      </c>
      <c r="C16" s="123" t="s">
        <v>228</v>
      </c>
      <c r="D16" s="118">
        <v>240</v>
      </c>
      <c r="E16" s="123" t="s">
        <v>30</v>
      </c>
      <c r="F16" s="160">
        <v>866504.5</v>
      </c>
      <c r="G16" s="167" t="s">
        <v>470</v>
      </c>
      <c r="H16" s="167" t="s">
        <v>471</v>
      </c>
      <c r="I16" s="170">
        <v>0.759</v>
      </c>
    </row>
    <row r="17" spans="1:9" s="159" customFormat="1" ht="38.25" customHeight="1">
      <c r="A17" s="118">
        <v>8</v>
      </c>
      <c r="B17" s="55" t="s">
        <v>467</v>
      </c>
      <c r="C17" s="99" t="s">
        <v>466</v>
      </c>
      <c r="D17" s="118"/>
      <c r="E17" s="123"/>
      <c r="F17" s="164">
        <v>0</v>
      </c>
      <c r="G17" s="178">
        <f>G18</f>
        <v>46500</v>
      </c>
      <c r="H17" s="178">
        <v>46500</v>
      </c>
      <c r="I17" s="170">
        <v>1</v>
      </c>
    </row>
    <row r="18" spans="1:9" s="159" customFormat="1" ht="15.75" customHeight="1">
      <c r="A18" s="118">
        <v>9</v>
      </c>
      <c r="B18" s="122" t="s">
        <v>51</v>
      </c>
      <c r="C18" s="99" t="s">
        <v>466</v>
      </c>
      <c r="D18" s="118">
        <v>200</v>
      </c>
      <c r="E18" s="123"/>
      <c r="F18" s="160">
        <v>0</v>
      </c>
      <c r="G18" s="161">
        <f>G19</f>
        <v>46500</v>
      </c>
      <c r="H18" s="161">
        <v>46500</v>
      </c>
      <c r="I18" s="170">
        <v>1</v>
      </c>
    </row>
    <row r="19" spans="1:9" s="159" customFormat="1" ht="15.75" customHeight="1">
      <c r="A19" s="118">
        <v>10</v>
      </c>
      <c r="B19" s="122" t="s">
        <v>63</v>
      </c>
      <c r="C19" s="99" t="s">
        <v>466</v>
      </c>
      <c r="D19" s="118">
        <v>240</v>
      </c>
      <c r="E19" s="123"/>
      <c r="F19" s="160">
        <v>0</v>
      </c>
      <c r="G19" s="161">
        <f>G20</f>
        <v>46500</v>
      </c>
      <c r="H19" s="161">
        <v>46500</v>
      </c>
      <c r="I19" s="170">
        <v>1</v>
      </c>
    </row>
    <row r="20" spans="1:9" s="159" customFormat="1" ht="15.75" customHeight="1">
      <c r="A20" s="118">
        <v>11</v>
      </c>
      <c r="B20" s="122" t="s">
        <v>17</v>
      </c>
      <c r="C20" s="99" t="s">
        <v>466</v>
      </c>
      <c r="D20" s="118">
        <v>240</v>
      </c>
      <c r="E20" s="123" t="s">
        <v>29</v>
      </c>
      <c r="F20" s="160">
        <v>0</v>
      </c>
      <c r="G20" s="161">
        <f>G21</f>
        <v>46500</v>
      </c>
      <c r="H20" s="161">
        <v>46500</v>
      </c>
      <c r="I20" s="170">
        <v>1</v>
      </c>
    </row>
    <row r="21" spans="1:9" s="159" customFormat="1" ht="15.75" customHeight="1">
      <c r="A21" s="118">
        <v>12</v>
      </c>
      <c r="B21" s="124" t="s">
        <v>18</v>
      </c>
      <c r="C21" s="99" t="s">
        <v>466</v>
      </c>
      <c r="D21" s="118">
        <v>240</v>
      </c>
      <c r="E21" s="123" t="s">
        <v>30</v>
      </c>
      <c r="F21" s="160">
        <v>0</v>
      </c>
      <c r="G21" s="161">
        <v>46500</v>
      </c>
      <c r="H21" s="161">
        <v>46500</v>
      </c>
      <c r="I21" s="170">
        <v>1</v>
      </c>
    </row>
    <row r="22" spans="1:9" s="159" customFormat="1" ht="36" customHeight="1">
      <c r="A22" s="118">
        <v>13</v>
      </c>
      <c r="B22" s="153" t="s">
        <v>285</v>
      </c>
      <c r="C22" s="123" t="s">
        <v>218</v>
      </c>
      <c r="D22" s="134"/>
      <c r="E22" s="123"/>
      <c r="F22" s="246">
        <f>+F23</f>
        <v>283630</v>
      </c>
      <c r="G22" s="247">
        <f aca="true" t="shared" si="1" ref="G22:H25">G23</f>
        <v>185754.85</v>
      </c>
      <c r="H22" s="248">
        <f t="shared" si="1"/>
        <v>185754.85</v>
      </c>
      <c r="I22" s="170">
        <v>1</v>
      </c>
    </row>
    <row r="23" spans="1:9" s="159" customFormat="1" ht="12">
      <c r="A23" s="118">
        <v>14</v>
      </c>
      <c r="B23" s="124" t="s">
        <v>51</v>
      </c>
      <c r="C23" s="123" t="s">
        <v>218</v>
      </c>
      <c r="D23" s="118">
        <v>200</v>
      </c>
      <c r="E23" s="123"/>
      <c r="F23" s="168">
        <f>+F24</f>
        <v>283630</v>
      </c>
      <c r="G23" s="169">
        <f t="shared" si="1"/>
        <v>185754.85</v>
      </c>
      <c r="H23" s="169">
        <f t="shared" si="1"/>
        <v>185754.85</v>
      </c>
      <c r="I23" s="163">
        <v>1</v>
      </c>
    </row>
    <row r="24" spans="1:9" s="159" customFormat="1" ht="12">
      <c r="A24" s="118">
        <v>15</v>
      </c>
      <c r="B24" s="153" t="s">
        <v>63</v>
      </c>
      <c r="C24" s="123" t="s">
        <v>218</v>
      </c>
      <c r="D24" s="118">
        <v>240</v>
      </c>
      <c r="E24" s="123"/>
      <c r="F24" s="168">
        <f>+F25</f>
        <v>283630</v>
      </c>
      <c r="G24" s="169">
        <f t="shared" si="1"/>
        <v>185754.85</v>
      </c>
      <c r="H24" s="169">
        <f t="shared" si="1"/>
        <v>185754.85</v>
      </c>
      <c r="I24" s="163">
        <v>1</v>
      </c>
    </row>
    <row r="25" spans="1:9" s="159" customFormat="1" ht="12">
      <c r="A25" s="118">
        <v>16</v>
      </c>
      <c r="B25" s="171" t="s">
        <v>17</v>
      </c>
      <c r="C25" s="123" t="s">
        <v>218</v>
      </c>
      <c r="D25" s="118">
        <v>240</v>
      </c>
      <c r="E25" s="123" t="s">
        <v>29</v>
      </c>
      <c r="F25" s="168">
        <f>+F26</f>
        <v>283630</v>
      </c>
      <c r="G25" s="169">
        <f t="shared" si="1"/>
        <v>185754.85</v>
      </c>
      <c r="H25" s="169">
        <f t="shared" si="1"/>
        <v>185754.85</v>
      </c>
      <c r="I25" s="163">
        <v>1</v>
      </c>
    </row>
    <row r="26" spans="1:9" s="159" customFormat="1" ht="15" customHeight="1">
      <c r="A26" s="118">
        <v>17</v>
      </c>
      <c r="B26" s="124" t="s">
        <v>42</v>
      </c>
      <c r="C26" s="123" t="s">
        <v>218</v>
      </c>
      <c r="D26" s="118">
        <v>240</v>
      </c>
      <c r="E26" s="123" t="s">
        <v>43</v>
      </c>
      <c r="F26" s="168">
        <v>283630</v>
      </c>
      <c r="G26" s="169">
        <v>185754.85</v>
      </c>
      <c r="H26" s="169">
        <v>185754.85</v>
      </c>
      <c r="I26" s="163">
        <v>1</v>
      </c>
    </row>
    <row r="27" spans="1:9" s="159" customFormat="1" ht="49.5" customHeight="1">
      <c r="A27" s="118">
        <v>18</v>
      </c>
      <c r="B27" s="201" t="s">
        <v>465</v>
      </c>
      <c r="C27" s="143" t="s">
        <v>464</v>
      </c>
      <c r="D27" s="118"/>
      <c r="E27" s="123"/>
      <c r="F27" s="160">
        <v>0</v>
      </c>
      <c r="G27" s="169">
        <f aca="true" t="shared" si="2" ref="G27:H30">G28</f>
        <v>606828.28</v>
      </c>
      <c r="H27" s="169">
        <f t="shared" si="2"/>
        <v>604307.28</v>
      </c>
      <c r="I27" s="170">
        <v>0.996</v>
      </c>
    </row>
    <row r="28" spans="1:9" s="159" customFormat="1" ht="15" customHeight="1">
      <c r="A28" s="118">
        <v>19</v>
      </c>
      <c r="B28" s="124" t="s">
        <v>51</v>
      </c>
      <c r="C28" s="143" t="s">
        <v>464</v>
      </c>
      <c r="D28" s="118">
        <v>200</v>
      </c>
      <c r="E28" s="123"/>
      <c r="F28" s="160">
        <v>0</v>
      </c>
      <c r="G28" s="169">
        <f t="shared" si="2"/>
        <v>606828.28</v>
      </c>
      <c r="H28" s="169">
        <f t="shared" si="2"/>
        <v>604307.28</v>
      </c>
      <c r="I28" s="163">
        <v>0.996</v>
      </c>
    </row>
    <row r="29" spans="1:9" s="159" customFormat="1" ht="15" customHeight="1">
      <c r="A29" s="118">
        <v>20</v>
      </c>
      <c r="B29" s="153" t="s">
        <v>63</v>
      </c>
      <c r="C29" s="143" t="s">
        <v>464</v>
      </c>
      <c r="D29" s="118">
        <v>240</v>
      </c>
      <c r="E29" s="123"/>
      <c r="F29" s="160">
        <v>0</v>
      </c>
      <c r="G29" s="169">
        <f t="shared" si="2"/>
        <v>606828.28</v>
      </c>
      <c r="H29" s="169">
        <f t="shared" si="2"/>
        <v>604307.28</v>
      </c>
      <c r="I29" s="163">
        <v>0.996</v>
      </c>
    </row>
    <row r="30" spans="1:9" s="159" customFormat="1" ht="15" customHeight="1">
      <c r="A30" s="118">
        <v>21</v>
      </c>
      <c r="B30" s="171" t="s">
        <v>17</v>
      </c>
      <c r="C30" s="143" t="s">
        <v>464</v>
      </c>
      <c r="D30" s="118">
        <v>240</v>
      </c>
      <c r="E30" s="123" t="s">
        <v>29</v>
      </c>
      <c r="F30" s="160">
        <v>0</v>
      </c>
      <c r="G30" s="169">
        <f t="shared" si="2"/>
        <v>606828.28</v>
      </c>
      <c r="H30" s="169">
        <f t="shared" si="2"/>
        <v>604307.28</v>
      </c>
      <c r="I30" s="163">
        <v>0.996</v>
      </c>
    </row>
    <row r="31" spans="1:9" s="159" customFormat="1" ht="15" customHeight="1">
      <c r="A31" s="118">
        <v>22</v>
      </c>
      <c r="B31" s="124" t="s">
        <v>42</v>
      </c>
      <c r="C31" s="143" t="s">
        <v>464</v>
      </c>
      <c r="D31" s="118">
        <v>240</v>
      </c>
      <c r="E31" s="123" t="s">
        <v>43</v>
      </c>
      <c r="F31" s="160">
        <v>0</v>
      </c>
      <c r="G31" s="169">
        <v>606828.28</v>
      </c>
      <c r="H31" s="169">
        <v>604307.28</v>
      </c>
      <c r="I31" s="163">
        <v>0.996</v>
      </c>
    </row>
    <row r="32" spans="1:9" s="159" customFormat="1" ht="46.5" customHeight="1">
      <c r="A32" s="118">
        <v>23</v>
      </c>
      <c r="B32" s="153" t="s">
        <v>259</v>
      </c>
      <c r="C32" s="99" t="s">
        <v>459</v>
      </c>
      <c r="D32" s="120"/>
      <c r="E32" s="119"/>
      <c r="F32" s="175">
        <f aca="true" t="shared" si="3" ref="F32:H35">F33</f>
        <v>26561</v>
      </c>
      <c r="G32" s="169">
        <f t="shared" si="3"/>
        <v>26561</v>
      </c>
      <c r="H32" s="169">
        <f t="shared" si="3"/>
        <v>26561</v>
      </c>
      <c r="I32" s="170">
        <v>1</v>
      </c>
    </row>
    <row r="33" spans="1:9" s="159" customFormat="1" ht="27.75" customHeight="1">
      <c r="A33" s="118">
        <v>24</v>
      </c>
      <c r="B33" s="102" t="s">
        <v>196</v>
      </c>
      <c r="C33" s="99" t="s">
        <v>459</v>
      </c>
      <c r="D33" s="118">
        <v>100</v>
      </c>
      <c r="E33" s="123"/>
      <c r="F33" s="160">
        <f t="shared" si="3"/>
        <v>26561</v>
      </c>
      <c r="G33" s="169">
        <f t="shared" si="3"/>
        <v>26561</v>
      </c>
      <c r="H33" s="169">
        <f t="shared" si="3"/>
        <v>26561</v>
      </c>
      <c r="I33" s="170">
        <v>1</v>
      </c>
    </row>
    <row r="34" spans="1:9" s="159" customFormat="1" ht="14.25" customHeight="1">
      <c r="A34" s="118">
        <v>25</v>
      </c>
      <c r="B34" s="102" t="s">
        <v>49</v>
      </c>
      <c r="C34" s="99" t="s">
        <v>459</v>
      </c>
      <c r="D34" s="118">
        <v>120</v>
      </c>
      <c r="E34" s="123"/>
      <c r="F34" s="160">
        <f t="shared" si="3"/>
        <v>26561</v>
      </c>
      <c r="G34" s="169">
        <f t="shared" si="3"/>
        <v>26561</v>
      </c>
      <c r="H34" s="169">
        <f t="shared" si="3"/>
        <v>26561</v>
      </c>
      <c r="I34" s="163">
        <v>1</v>
      </c>
    </row>
    <row r="35" spans="1:9" s="159" customFormat="1" ht="14.25" customHeight="1">
      <c r="A35" s="118">
        <v>26</v>
      </c>
      <c r="B35" s="124" t="s">
        <v>11</v>
      </c>
      <c r="C35" s="99" t="s">
        <v>459</v>
      </c>
      <c r="D35" s="118">
        <v>120</v>
      </c>
      <c r="E35" s="123" t="s">
        <v>22</v>
      </c>
      <c r="F35" s="160">
        <f t="shared" si="3"/>
        <v>26561</v>
      </c>
      <c r="G35" s="169">
        <f t="shared" si="3"/>
        <v>26561</v>
      </c>
      <c r="H35" s="169">
        <f t="shared" si="3"/>
        <v>26561</v>
      </c>
      <c r="I35" s="163">
        <v>1</v>
      </c>
    </row>
    <row r="36" spans="1:9" s="159" customFormat="1" ht="14.25" customHeight="1">
      <c r="A36" s="118">
        <v>27</v>
      </c>
      <c r="B36" s="124" t="s">
        <v>21</v>
      </c>
      <c r="C36" s="99" t="s">
        <v>459</v>
      </c>
      <c r="D36" s="118">
        <v>120</v>
      </c>
      <c r="E36" s="123" t="s">
        <v>26</v>
      </c>
      <c r="F36" s="160">
        <v>26561</v>
      </c>
      <c r="G36" s="169">
        <v>26561</v>
      </c>
      <c r="H36" s="169">
        <v>26561</v>
      </c>
      <c r="I36" s="163">
        <v>1</v>
      </c>
    </row>
    <row r="37" spans="1:9" s="159" customFormat="1" ht="39.75" customHeight="1">
      <c r="A37" s="118">
        <v>28</v>
      </c>
      <c r="B37" s="55" t="s">
        <v>454</v>
      </c>
      <c r="C37" s="99" t="s">
        <v>453</v>
      </c>
      <c r="D37" s="118"/>
      <c r="E37" s="123"/>
      <c r="F37" s="160">
        <f aca="true" t="shared" si="4" ref="F37:H40">F38</f>
        <v>22111</v>
      </c>
      <c r="G37" s="169">
        <f t="shared" si="4"/>
        <v>11841.22</v>
      </c>
      <c r="H37" s="169">
        <f t="shared" si="4"/>
        <v>11841.22</v>
      </c>
      <c r="I37" s="170">
        <v>1</v>
      </c>
    </row>
    <row r="38" spans="1:9" s="159" customFormat="1" ht="27.75" customHeight="1">
      <c r="A38" s="118">
        <v>29</v>
      </c>
      <c r="B38" s="102" t="s">
        <v>196</v>
      </c>
      <c r="C38" s="99" t="s">
        <v>453</v>
      </c>
      <c r="D38" s="118">
        <v>100</v>
      </c>
      <c r="E38" s="123"/>
      <c r="F38" s="160">
        <f t="shared" si="4"/>
        <v>22111</v>
      </c>
      <c r="G38" s="169">
        <f t="shared" si="4"/>
        <v>11841.22</v>
      </c>
      <c r="H38" s="169">
        <f t="shared" si="4"/>
        <v>11841.22</v>
      </c>
      <c r="I38" s="170">
        <v>1</v>
      </c>
    </row>
    <row r="39" spans="1:9" s="159" customFormat="1" ht="14.25" customHeight="1">
      <c r="A39" s="118">
        <v>30</v>
      </c>
      <c r="B39" s="102" t="s">
        <v>49</v>
      </c>
      <c r="C39" s="99" t="s">
        <v>453</v>
      </c>
      <c r="D39" s="118">
        <v>120</v>
      </c>
      <c r="E39" s="123"/>
      <c r="F39" s="160">
        <f t="shared" si="4"/>
        <v>22111</v>
      </c>
      <c r="G39" s="169">
        <f t="shared" si="4"/>
        <v>11841.22</v>
      </c>
      <c r="H39" s="169">
        <f t="shared" si="4"/>
        <v>11841.22</v>
      </c>
      <c r="I39" s="163">
        <v>1</v>
      </c>
    </row>
    <row r="40" spans="1:9" s="159" customFormat="1" ht="14.25" customHeight="1">
      <c r="A40" s="118">
        <v>31</v>
      </c>
      <c r="B40" s="124" t="s">
        <v>11</v>
      </c>
      <c r="C40" s="99" t="s">
        <v>453</v>
      </c>
      <c r="D40" s="118">
        <v>120</v>
      </c>
      <c r="E40" s="123" t="s">
        <v>22</v>
      </c>
      <c r="F40" s="160">
        <f t="shared" si="4"/>
        <v>22111</v>
      </c>
      <c r="G40" s="169">
        <f t="shared" si="4"/>
        <v>11841.22</v>
      </c>
      <c r="H40" s="169">
        <f t="shared" si="4"/>
        <v>11841.22</v>
      </c>
      <c r="I40" s="163">
        <v>1</v>
      </c>
    </row>
    <row r="41" spans="1:9" s="159" customFormat="1" ht="14.25" customHeight="1">
      <c r="A41" s="118">
        <v>32</v>
      </c>
      <c r="B41" s="124" t="s">
        <v>21</v>
      </c>
      <c r="C41" s="99" t="s">
        <v>453</v>
      </c>
      <c r="D41" s="118">
        <v>120</v>
      </c>
      <c r="E41" s="123" t="s">
        <v>26</v>
      </c>
      <c r="F41" s="160">
        <v>22111</v>
      </c>
      <c r="G41" s="169">
        <v>11841.22</v>
      </c>
      <c r="H41" s="169">
        <v>11841.22</v>
      </c>
      <c r="I41" s="163">
        <v>1</v>
      </c>
    </row>
    <row r="42" spans="1:9" s="159" customFormat="1" ht="39" customHeight="1">
      <c r="A42" s="118">
        <v>33</v>
      </c>
      <c r="B42" s="155" t="s">
        <v>286</v>
      </c>
      <c r="C42" s="123" t="s">
        <v>218</v>
      </c>
      <c r="D42" s="118"/>
      <c r="E42" s="123"/>
      <c r="F42" s="100">
        <f aca="true" t="shared" si="5" ref="F42:H45">F43</f>
        <v>281981</v>
      </c>
      <c r="G42" s="100">
        <f t="shared" si="5"/>
        <v>275995.32</v>
      </c>
      <c r="H42" s="100">
        <f t="shared" si="5"/>
        <v>275995.32</v>
      </c>
      <c r="I42" s="170">
        <v>1</v>
      </c>
    </row>
    <row r="43" spans="1:9" s="159" customFormat="1" ht="24" customHeight="1">
      <c r="A43" s="118">
        <v>34</v>
      </c>
      <c r="B43" s="153" t="s">
        <v>48</v>
      </c>
      <c r="C43" s="123" t="s">
        <v>218</v>
      </c>
      <c r="D43" s="118">
        <v>100</v>
      </c>
      <c r="E43" s="123"/>
      <c r="F43" s="100">
        <f t="shared" si="5"/>
        <v>281981</v>
      </c>
      <c r="G43" s="100">
        <f t="shared" si="5"/>
        <v>275995.32</v>
      </c>
      <c r="H43" s="100">
        <f t="shared" si="5"/>
        <v>275995.32</v>
      </c>
      <c r="I43" s="166">
        <v>1</v>
      </c>
    </row>
    <row r="44" spans="1:9" s="159" customFormat="1" ht="14.25" customHeight="1">
      <c r="A44" s="118">
        <v>35</v>
      </c>
      <c r="B44" s="124" t="s">
        <v>64</v>
      </c>
      <c r="C44" s="123" t="s">
        <v>218</v>
      </c>
      <c r="D44" s="118">
        <v>120</v>
      </c>
      <c r="E44" s="123"/>
      <c r="F44" s="100">
        <f t="shared" si="5"/>
        <v>281981</v>
      </c>
      <c r="G44" s="100">
        <f t="shared" si="5"/>
        <v>275995.32</v>
      </c>
      <c r="H44" s="100">
        <f t="shared" si="5"/>
        <v>275995.32</v>
      </c>
      <c r="I44" s="166">
        <v>1</v>
      </c>
    </row>
    <row r="45" spans="1:9" s="159" customFormat="1" ht="14.25" customHeight="1">
      <c r="A45" s="118">
        <v>36</v>
      </c>
      <c r="B45" s="124" t="s">
        <v>11</v>
      </c>
      <c r="C45" s="123" t="s">
        <v>218</v>
      </c>
      <c r="D45" s="118">
        <v>120</v>
      </c>
      <c r="E45" s="123" t="s">
        <v>22</v>
      </c>
      <c r="F45" s="100">
        <f t="shared" si="5"/>
        <v>281981</v>
      </c>
      <c r="G45" s="100">
        <f t="shared" si="5"/>
        <v>275995.32</v>
      </c>
      <c r="H45" s="100">
        <f t="shared" si="5"/>
        <v>275995.32</v>
      </c>
      <c r="I45" s="166">
        <v>1</v>
      </c>
    </row>
    <row r="46" spans="1:9" s="159" customFormat="1" ht="14.25" customHeight="1">
      <c r="A46" s="118">
        <v>37</v>
      </c>
      <c r="B46" s="124" t="s">
        <v>21</v>
      </c>
      <c r="C46" s="123" t="s">
        <v>218</v>
      </c>
      <c r="D46" s="118">
        <v>120</v>
      </c>
      <c r="E46" s="123" t="s">
        <v>26</v>
      </c>
      <c r="F46" s="100">
        <v>281981</v>
      </c>
      <c r="G46" s="100">
        <v>275995.32</v>
      </c>
      <c r="H46" s="100">
        <v>275995.32</v>
      </c>
      <c r="I46" s="166">
        <v>1</v>
      </c>
    </row>
    <row r="47" spans="1:9" s="159" customFormat="1" ht="36" customHeight="1">
      <c r="A47" s="118">
        <v>38</v>
      </c>
      <c r="B47" s="153" t="s">
        <v>289</v>
      </c>
      <c r="C47" s="123" t="s">
        <v>241</v>
      </c>
      <c r="D47" s="118"/>
      <c r="E47" s="123"/>
      <c r="F47" s="164">
        <f aca="true" t="shared" si="6" ref="F47:H50">+F48</f>
        <v>140991</v>
      </c>
      <c r="G47" s="165" t="str">
        <f t="shared" si="6"/>
        <v>140733,53</v>
      </c>
      <c r="H47" s="165" t="str">
        <f t="shared" si="6"/>
        <v>140733,53</v>
      </c>
      <c r="I47" s="166">
        <v>1</v>
      </c>
    </row>
    <row r="48" spans="1:9" s="159" customFormat="1" ht="23.25" customHeight="1">
      <c r="A48" s="118">
        <v>39</v>
      </c>
      <c r="B48" s="153" t="s">
        <v>48</v>
      </c>
      <c r="C48" s="123" t="s">
        <v>241</v>
      </c>
      <c r="D48" s="118">
        <v>100</v>
      </c>
      <c r="E48" s="123"/>
      <c r="F48" s="164">
        <f t="shared" si="6"/>
        <v>140991</v>
      </c>
      <c r="G48" s="165" t="str">
        <f t="shared" si="6"/>
        <v>140733,53</v>
      </c>
      <c r="H48" s="165" t="str">
        <f t="shared" si="6"/>
        <v>140733,53</v>
      </c>
      <c r="I48" s="166">
        <v>1</v>
      </c>
    </row>
    <row r="49" spans="1:9" s="159" customFormat="1" ht="16.5" customHeight="1">
      <c r="A49" s="118">
        <v>40</v>
      </c>
      <c r="B49" s="124" t="s">
        <v>64</v>
      </c>
      <c r="C49" s="123" t="s">
        <v>241</v>
      </c>
      <c r="D49" s="118">
        <v>120</v>
      </c>
      <c r="E49" s="123"/>
      <c r="F49" s="160">
        <f t="shared" si="6"/>
        <v>140991</v>
      </c>
      <c r="G49" s="167" t="str">
        <f t="shared" si="6"/>
        <v>140733,53</v>
      </c>
      <c r="H49" s="167" t="str">
        <f t="shared" si="6"/>
        <v>140733,53</v>
      </c>
      <c r="I49" s="163">
        <v>1</v>
      </c>
    </row>
    <row r="50" spans="1:9" s="159" customFormat="1" ht="12" customHeight="1">
      <c r="A50" s="118">
        <v>41</v>
      </c>
      <c r="B50" s="124" t="s">
        <v>11</v>
      </c>
      <c r="C50" s="123" t="s">
        <v>241</v>
      </c>
      <c r="D50" s="118">
        <v>120</v>
      </c>
      <c r="E50" s="123" t="s">
        <v>22</v>
      </c>
      <c r="F50" s="160">
        <f t="shared" si="6"/>
        <v>140991</v>
      </c>
      <c r="G50" s="167" t="str">
        <f t="shared" si="6"/>
        <v>140733,53</v>
      </c>
      <c r="H50" s="167" t="str">
        <f t="shared" si="6"/>
        <v>140733,53</v>
      </c>
      <c r="I50" s="163">
        <v>1</v>
      </c>
    </row>
    <row r="51" spans="1:9" s="159" customFormat="1" ht="10.5" customHeight="1">
      <c r="A51" s="118">
        <v>42</v>
      </c>
      <c r="B51" s="124" t="s">
        <v>21</v>
      </c>
      <c r="C51" s="123" t="s">
        <v>241</v>
      </c>
      <c r="D51" s="118">
        <v>120</v>
      </c>
      <c r="E51" s="123" t="s">
        <v>26</v>
      </c>
      <c r="F51" s="160">
        <v>140991</v>
      </c>
      <c r="G51" s="167" t="s">
        <v>472</v>
      </c>
      <c r="H51" s="167" t="s">
        <v>472</v>
      </c>
      <c r="I51" s="163">
        <v>1</v>
      </c>
    </row>
    <row r="52" spans="1:9" s="159" customFormat="1" ht="18" customHeight="1">
      <c r="A52" s="118">
        <v>43</v>
      </c>
      <c r="B52" s="124" t="s">
        <v>290</v>
      </c>
      <c r="C52" s="123" t="s">
        <v>225</v>
      </c>
      <c r="D52" s="118"/>
      <c r="E52" s="123"/>
      <c r="F52" s="160">
        <f>+F53+F58</f>
        <v>307400</v>
      </c>
      <c r="G52" s="161">
        <f>G53+G58+G63</f>
        <v>864446.3</v>
      </c>
      <c r="H52" s="162">
        <f>H53+H58+H63</f>
        <v>844914.9400000001</v>
      </c>
      <c r="I52" s="163">
        <v>0.977</v>
      </c>
    </row>
    <row r="53" spans="1:9" s="159" customFormat="1" ht="47.25" customHeight="1">
      <c r="A53" s="118">
        <v>44</v>
      </c>
      <c r="B53" s="153" t="s">
        <v>291</v>
      </c>
      <c r="C53" s="228" t="s">
        <v>226</v>
      </c>
      <c r="D53" s="120"/>
      <c r="E53" s="119"/>
      <c r="F53" s="175">
        <f>F54</f>
        <v>109400</v>
      </c>
      <c r="G53" s="175">
        <f>G54</f>
        <v>109400</v>
      </c>
      <c r="H53" s="176" t="str">
        <f aca="true" t="shared" si="7" ref="F53:H54">+H54</f>
        <v>89868,64</v>
      </c>
      <c r="I53" s="170">
        <f>I54</f>
        <v>0.821</v>
      </c>
    </row>
    <row r="54" spans="1:9" s="159" customFormat="1" ht="12.75" customHeight="1">
      <c r="A54" s="118">
        <v>45</v>
      </c>
      <c r="B54" s="124" t="s">
        <v>51</v>
      </c>
      <c r="C54" s="123" t="s">
        <v>226</v>
      </c>
      <c r="D54" s="118">
        <v>200</v>
      </c>
      <c r="E54" s="123"/>
      <c r="F54" s="164">
        <f t="shared" si="7"/>
        <v>109400</v>
      </c>
      <c r="G54" s="160">
        <f>G55</f>
        <v>109400</v>
      </c>
      <c r="H54" s="165" t="str">
        <f t="shared" si="7"/>
        <v>89868,64</v>
      </c>
      <c r="I54" s="170">
        <f>I55</f>
        <v>0.821</v>
      </c>
    </row>
    <row r="55" spans="1:9" s="159" customFormat="1" ht="12" customHeight="1">
      <c r="A55" s="118">
        <v>46</v>
      </c>
      <c r="B55" s="124" t="s">
        <v>63</v>
      </c>
      <c r="C55" s="123" t="s">
        <v>226</v>
      </c>
      <c r="D55" s="118">
        <v>240</v>
      </c>
      <c r="E55" s="123"/>
      <c r="F55" s="160">
        <f>+F57</f>
        <v>109400</v>
      </c>
      <c r="G55" s="160">
        <f>G56</f>
        <v>109400</v>
      </c>
      <c r="H55" s="167" t="str">
        <f>+H56</f>
        <v>89868,64</v>
      </c>
      <c r="I55" s="170">
        <f>I56</f>
        <v>0.821</v>
      </c>
    </row>
    <row r="56" spans="1:9" s="159" customFormat="1" ht="15.75" customHeight="1">
      <c r="A56" s="118">
        <v>47</v>
      </c>
      <c r="B56" s="124" t="s">
        <v>78</v>
      </c>
      <c r="C56" s="123" t="s">
        <v>226</v>
      </c>
      <c r="D56" s="118">
        <v>240</v>
      </c>
      <c r="E56" s="123" t="s">
        <v>75</v>
      </c>
      <c r="F56" s="160">
        <f>+F57</f>
        <v>109400</v>
      </c>
      <c r="G56" s="160">
        <f>G57</f>
        <v>109400</v>
      </c>
      <c r="H56" s="167" t="str">
        <f>+H57</f>
        <v>89868,64</v>
      </c>
      <c r="I56" s="170">
        <f>I57</f>
        <v>0.821</v>
      </c>
    </row>
    <row r="57" spans="1:9" s="159" customFormat="1" ht="15.75" customHeight="1">
      <c r="A57" s="118">
        <v>48</v>
      </c>
      <c r="B57" s="124" t="s">
        <v>76</v>
      </c>
      <c r="C57" s="123" t="s">
        <v>226</v>
      </c>
      <c r="D57" s="118">
        <v>240</v>
      </c>
      <c r="E57" s="123" t="s">
        <v>77</v>
      </c>
      <c r="F57" s="160">
        <v>109400</v>
      </c>
      <c r="G57" s="160">
        <v>109400</v>
      </c>
      <c r="H57" s="167" t="s">
        <v>473</v>
      </c>
      <c r="I57" s="170">
        <v>0.821</v>
      </c>
    </row>
    <row r="58" spans="1:9" s="159" customFormat="1" ht="50.25" customHeight="1">
      <c r="A58" s="118">
        <v>49</v>
      </c>
      <c r="B58" s="153" t="s">
        <v>337</v>
      </c>
      <c r="C58" s="108" t="s">
        <v>336</v>
      </c>
      <c r="D58" s="120"/>
      <c r="E58" s="119"/>
      <c r="F58" s="175">
        <f>+F59</f>
        <v>198000</v>
      </c>
      <c r="G58" s="178">
        <f>G59</f>
        <v>595816.3</v>
      </c>
      <c r="H58" s="176" t="str">
        <f aca="true" t="shared" si="8" ref="F58:H59">+H59</f>
        <v>595816,30</v>
      </c>
      <c r="I58" s="170">
        <v>1</v>
      </c>
    </row>
    <row r="59" spans="1:9" s="159" customFormat="1" ht="12" customHeight="1">
      <c r="A59" s="118">
        <v>50</v>
      </c>
      <c r="B59" s="153" t="s">
        <v>51</v>
      </c>
      <c r="C59" s="108" t="s">
        <v>336</v>
      </c>
      <c r="D59" s="118">
        <v>200</v>
      </c>
      <c r="E59" s="123"/>
      <c r="F59" s="160">
        <f t="shared" si="8"/>
        <v>198000</v>
      </c>
      <c r="G59" s="161">
        <f>G60</f>
        <v>595816.3</v>
      </c>
      <c r="H59" s="167" t="str">
        <f t="shared" si="8"/>
        <v>595816,30</v>
      </c>
      <c r="I59" s="170">
        <v>1</v>
      </c>
    </row>
    <row r="60" spans="1:9" s="159" customFormat="1" ht="11.25" customHeight="1">
      <c r="A60" s="118">
        <v>51</v>
      </c>
      <c r="B60" s="153" t="s">
        <v>63</v>
      </c>
      <c r="C60" s="108" t="s">
        <v>336</v>
      </c>
      <c r="D60" s="118">
        <v>240</v>
      </c>
      <c r="E60" s="123"/>
      <c r="F60" s="160">
        <f>+F62</f>
        <v>198000</v>
      </c>
      <c r="G60" s="161">
        <f>G62</f>
        <v>595816.3</v>
      </c>
      <c r="H60" s="167" t="str">
        <f>+H61</f>
        <v>595816,30</v>
      </c>
      <c r="I60" s="170">
        <v>1</v>
      </c>
    </row>
    <row r="61" spans="1:9" s="159" customFormat="1" ht="15" customHeight="1">
      <c r="A61" s="118">
        <v>52</v>
      </c>
      <c r="B61" s="124" t="s">
        <v>78</v>
      </c>
      <c r="C61" s="108" t="s">
        <v>336</v>
      </c>
      <c r="D61" s="118">
        <v>240</v>
      </c>
      <c r="E61" s="123" t="s">
        <v>75</v>
      </c>
      <c r="F61" s="160">
        <f>+F62</f>
        <v>198000</v>
      </c>
      <c r="G61" s="161">
        <f>G62</f>
        <v>595816.3</v>
      </c>
      <c r="H61" s="167" t="str">
        <f>+H62</f>
        <v>595816,30</v>
      </c>
      <c r="I61" s="170">
        <v>1</v>
      </c>
    </row>
    <row r="62" spans="1:9" s="159" customFormat="1" ht="15.75" customHeight="1">
      <c r="A62" s="118">
        <v>53</v>
      </c>
      <c r="B62" s="124" t="s">
        <v>76</v>
      </c>
      <c r="C62" s="108" t="s">
        <v>336</v>
      </c>
      <c r="D62" s="118">
        <v>240</v>
      </c>
      <c r="E62" s="123" t="s">
        <v>77</v>
      </c>
      <c r="F62" s="160">
        <v>198000</v>
      </c>
      <c r="G62" s="161">
        <v>595816.3</v>
      </c>
      <c r="H62" s="167" t="s">
        <v>474</v>
      </c>
      <c r="I62" s="170">
        <v>1</v>
      </c>
    </row>
    <row r="63" spans="1:9" s="159" customFormat="1" ht="51" customHeight="1">
      <c r="A63" s="118">
        <v>54</v>
      </c>
      <c r="B63" s="110" t="s">
        <v>269</v>
      </c>
      <c r="C63" s="108" t="s">
        <v>328</v>
      </c>
      <c r="D63" s="126"/>
      <c r="E63" s="126"/>
      <c r="F63" s="175">
        <f>+F64</f>
        <v>0</v>
      </c>
      <c r="G63" s="175">
        <f aca="true" t="shared" si="9" ref="G63:H66">G64</f>
        <v>159230</v>
      </c>
      <c r="H63" s="175">
        <f t="shared" si="9"/>
        <v>159230</v>
      </c>
      <c r="I63" s="170">
        <v>1</v>
      </c>
    </row>
    <row r="64" spans="1:9" s="159" customFormat="1" ht="12" customHeight="1">
      <c r="A64" s="118">
        <v>55</v>
      </c>
      <c r="B64" s="125" t="s">
        <v>212</v>
      </c>
      <c r="C64" s="108" t="s">
        <v>328</v>
      </c>
      <c r="D64" s="118">
        <v>200</v>
      </c>
      <c r="E64" s="123"/>
      <c r="F64" s="160">
        <f>+F65</f>
        <v>0</v>
      </c>
      <c r="G64" s="160">
        <f t="shared" si="9"/>
        <v>159230</v>
      </c>
      <c r="H64" s="160">
        <f t="shared" si="9"/>
        <v>159230</v>
      </c>
      <c r="I64" s="163">
        <v>1</v>
      </c>
    </row>
    <row r="65" spans="1:9" s="159" customFormat="1" ht="14.25" customHeight="1">
      <c r="A65" s="118">
        <v>56</v>
      </c>
      <c r="B65" s="125" t="s">
        <v>215</v>
      </c>
      <c r="C65" s="108" t="s">
        <v>328</v>
      </c>
      <c r="D65" s="118">
        <v>240</v>
      </c>
      <c r="E65" s="123"/>
      <c r="F65" s="160">
        <f>+F66</f>
        <v>0</v>
      </c>
      <c r="G65" s="160">
        <f t="shared" si="9"/>
        <v>159230</v>
      </c>
      <c r="H65" s="160">
        <f t="shared" si="9"/>
        <v>159230</v>
      </c>
      <c r="I65" s="163">
        <v>1</v>
      </c>
    </row>
    <row r="66" spans="1:9" s="159" customFormat="1" ht="15.75" customHeight="1">
      <c r="A66" s="118">
        <v>57</v>
      </c>
      <c r="B66" s="128" t="s">
        <v>78</v>
      </c>
      <c r="C66" s="108" t="s">
        <v>328</v>
      </c>
      <c r="D66" s="118">
        <v>240</v>
      </c>
      <c r="E66" s="123" t="s">
        <v>75</v>
      </c>
      <c r="F66" s="160">
        <f>F67</f>
        <v>0</v>
      </c>
      <c r="G66" s="160">
        <f t="shared" si="9"/>
        <v>159230</v>
      </c>
      <c r="H66" s="160">
        <f t="shared" si="9"/>
        <v>159230</v>
      </c>
      <c r="I66" s="163">
        <v>1</v>
      </c>
    </row>
    <row r="67" spans="1:9" s="159" customFormat="1" ht="14.25" customHeight="1">
      <c r="A67" s="118">
        <v>58</v>
      </c>
      <c r="B67" s="128" t="s">
        <v>76</v>
      </c>
      <c r="C67" s="108" t="s">
        <v>328</v>
      </c>
      <c r="D67" s="118">
        <v>240</v>
      </c>
      <c r="E67" s="123" t="s">
        <v>77</v>
      </c>
      <c r="F67" s="160">
        <v>0</v>
      </c>
      <c r="G67" s="160">
        <v>159230</v>
      </c>
      <c r="H67" s="160">
        <v>159230</v>
      </c>
      <c r="I67" s="163">
        <v>1</v>
      </c>
    </row>
    <row r="68" spans="1:9" s="159" customFormat="1" ht="15" customHeight="1">
      <c r="A68" s="118">
        <v>59</v>
      </c>
      <c r="B68" s="124" t="s">
        <v>287</v>
      </c>
      <c r="C68" s="123" t="s">
        <v>223</v>
      </c>
      <c r="D68" s="120"/>
      <c r="E68" s="119"/>
      <c r="F68" s="160">
        <f>F69+F79</f>
        <v>168765</v>
      </c>
      <c r="G68" s="161">
        <f>G69+G74+G79</f>
        <v>139662.24</v>
      </c>
      <c r="H68" s="161">
        <f>H69+H74+H79</f>
        <v>139662.24</v>
      </c>
      <c r="I68" s="163">
        <v>1</v>
      </c>
    </row>
    <row r="69" spans="1:9" s="159" customFormat="1" ht="48.75" customHeight="1">
      <c r="A69" s="118">
        <v>60</v>
      </c>
      <c r="B69" s="202" t="s">
        <v>265</v>
      </c>
      <c r="C69" s="177" t="s">
        <v>303</v>
      </c>
      <c r="D69" s="118"/>
      <c r="E69" s="123"/>
      <c r="F69" s="175">
        <f aca="true" t="shared" si="10" ref="F69:H72">F70</f>
        <v>51765</v>
      </c>
      <c r="G69" s="178">
        <f t="shared" si="10"/>
        <v>51907</v>
      </c>
      <c r="H69" s="178">
        <f t="shared" si="10"/>
        <v>51907</v>
      </c>
      <c r="I69" s="170">
        <v>1</v>
      </c>
    </row>
    <row r="70" spans="1:9" s="159" customFormat="1" ht="14.25" customHeight="1">
      <c r="A70" s="118">
        <v>61</v>
      </c>
      <c r="B70" s="124" t="s">
        <v>51</v>
      </c>
      <c r="C70" s="177" t="s">
        <v>303</v>
      </c>
      <c r="D70" s="118">
        <v>200</v>
      </c>
      <c r="E70" s="123"/>
      <c r="F70" s="160">
        <f t="shared" si="10"/>
        <v>51765</v>
      </c>
      <c r="G70" s="161">
        <f t="shared" si="10"/>
        <v>51907</v>
      </c>
      <c r="H70" s="161">
        <f t="shared" si="10"/>
        <v>51907</v>
      </c>
      <c r="I70" s="166">
        <v>1</v>
      </c>
    </row>
    <row r="71" spans="1:9" s="159" customFormat="1" ht="14.25" customHeight="1">
      <c r="A71" s="118">
        <v>62</v>
      </c>
      <c r="B71" s="124" t="s">
        <v>63</v>
      </c>
      <c r="C71" s="177" t="s">
        <v>303</v>
      </c>
      <c r="D71" s="118">
        <v>240</v>
      </c>
      <c r="E71" s="123"/>
      <c r="F71" s="160">
        <f t="shared" si="10"/>
        <v>51765</v>
      </c>
      <c r="G71" s="161">
        <f t="shared" si="10"/>
        <v>51907</v>
      </c>
      <c r="H71" s="161">
        <f t="shared" si="10"/>
        <v>51907</v>
      </c>
      <c r="I71" s="166">
        <v>1</v>
      </c>
    </row>
    <row r="72" spans="1:9" s="159" customFormat="1" ht="14.25" customHeight="1">
      <c r="A72" s="118">
        <v>63</v>
      </c>
      <c r="B72" s="124" t="s">
        <v>33</v>
      </c>
      <c r="C72" s="177" t="s">
        <v>303</v>
      </c>
      <c r="D72" s="118">
        <v>240</v>
      </c>
      <c r="E72" s="123" t="s">
        <v>32</v>
      </c>
      <c r="F72" s="160">
        <f t="shared" si="10"/>
        <v>51765</v>
      </c>
      <c r="G72" s="161">
        <f t="shared" si="10"/>
        <v>51907</v>
      </c>
      <c r="H72" s="161">
        <f t="shared" si="10"/>
        <v>51907</v>
      </c>
      <c r="I72" s="166">
        <v>1</v>
      </c>
    </row>
    <row r="73" spans="1:9" s="159" customFormat="1" ht="14.25" customHeight="1">
      <c r="A73" s="118">
        <v>64</v>
      </c>
      <c r="B73" s="124" t="s">
        <v>231</v>
      </c>
      <c r="C73" s="177" t="s">
        <v>303</v>
      </c>
      <c r="D73" s="118">
        <v>240</v>
      </c>
      <c r="E73" s="123" t="s">
        <v>232</v>
      </c>
      <c r="F73" s="160">
        <v>51765</v>
      </c>
      <c r="G73" s="161">
        <v>51907</v>
      </c>
      <c r="H73" s="161">
        <v>51907</v>
      </c>
      <c r="I73" s="166">
        <v>1</v>
      </c>
    </row>
    <row r="74" spans="1:9" s="159" customFormat="1" ht="50.25" customHeight="1">
      <c r="A74" s="118">
        <v>65</v>
      </c>
      <c r="B74" s="46" t="s">
        <v>463</v>
      </c>
      <c r="C74" s="143" t="s">
        <v>462</v>
      </c>
      <c r="D74" s="118"/>
      <c r="E74" s="123"/>
      <c r="F74" s="175">
        <v>0</v>
      </c>
      <c r="G74" s="178">
        <f aca="true" t="shared" si="11" ref="G74:H77">G75</f>
        <v>24300</v>
      </c>
      <c r="H74" s="178">
        <f t="shared" si="11"/>
        <v>24300</v>
      </c>
      <c r="I74" s="170">
        <v>1</v>
      </c>
    </row>
    <row r="75" spans="1:9" s="159" customFormat="1" ht="14.25" customHeight="1">
      <c r="A75" s="118">
        <v>66</v>
      </c>
      <c r="B75" s="124" t="s">
        <v>51</v>
      </c>
      <c r="C75" s="143" t="s">
        <v>462</v>
      </c>
      <c r="D75" s="118">
        <v>200</v>
      </c>
      <c r="E75" s="123"/>
      <c r="F75" s="160">
        <v>0</v>
      </c>
      <c r="G75" s="161">
        <f t="shared" si="11"/>
        <v>24300</v>
      </c>
      <c r="H75" s="178">
        <f t="shared" si="11"/>
        <v>24300</v>
      </c>
      <c r="I75" s="166">
        <v>1</v>
      </c>
    </row>
    <row r="76" spans="1:9" s="159" customFormat="1" ht="14.25" customHeight="1">
      <c r="A76" s="118">
        <v>67</v>
      </c>
      <c r="B76" s="124" t="s">
        <v>63</v>
      </c>
      <c r="C76" s="143" t="s">
        <v>462</v>
      </c>
      <c r="D76" s="118">
        <v>240</v>
      </c>
      <c r="E76" s="123"/>
      <c r="F76" s="160">
        <v>0</v>
      </c>
      <c r="G76" s="161">
        <f t="shared" si="11"/>
        <v>24300</v>
      </c>
      <c r="H76" s="161">
        <f t="shared" si="11"/>
        <v>24300</v>
      </c>
      <c r="I76" s="166">
        <v>1</v>
      </c>
    </row>
    <row r="77" spans="1:9" s="159" customFormat="1" ht="14.25" customHeight="1">
      <c r="A77" s="118">
        <v>68</v>
      </c>
      <c r="B77" s="124" t="s">
        <v>33</v>
      </c>
      <c r="C77" s="143" t="s">
        <v>462</v>
      </c>
      <c r="D77" s="118">
        <v>240</v>
      </c>
      <c r="E77" s="123" t="s">
        <v>32</v>
      </c>
      <c r="F77" s="160">
        <v>0</v>
      </c>
      <c r="G77" s="161">
        <f t="shared" si="11"/>
        <v>24300</v>
      </c>
      <c r="H77" s="161">
        <f t="shared" si="11"/>
        <v>24300</v>
      </c>
      <c r="I77" s="166">
        <v>1</v>
      </c>
    </row>
    <row r="78" spans="1:9" s="159" customFormat="1" ht="14.25" customHeight="1">
      <c r="A78" s="118">
        <v>69</v>
      </c>
      <c r="B78" s="124" t="s">
        <v>231</v>
      </c>
      <c r="C78" s="143" t="s">
        <v>462</v>
      </c>
      <c r="D78" s="118">
        <v>240</v>
      </c>
      <c r="E78" s="123" t="s">
        <v>232</v>
      </c>
      <c r="F78" s="160">
        <v>0</v>
      </c>
      <c r="G78" s="161">
        <v>24300</v>
      </c>
      <c r="H78" s="161">
        <v>24300</v>
      </c>
      <c r="I78" s="166">
        <v>1</v>
      </c>
    </row>
    <row r="79" spans="1:9" s="159" customFormat="1" ht="36" customHeight="1">
      <c r="A79" s="118">
        <v>70</v>
      </c>
      <c r="B79" s="153" t="s">
        <v>292</v>
      </c>
      <c r="C79" s="123" t="s">
        <v>224</v>
      </c>
      <c r="D79" s="118"/>
      <c r="E79" s="123"/>
      <c r="F79" s="164">
        <f aca="true" t="shared" si="12" ref="F79:H81">+F80</f>
        <v>117000</v>
      </c>
      <c r="G79" s="179">
        <f t="shared" si="12"/>
        <v>63455.24</v>
      </c>
      <c r="H79" s="179">
        <f>H80</f>
        <v>63455.24</v>
      </c>
      <c r="I79" s="166">
        <v>1</v>
      </c>
    </row>
    <row r="80" spans="1:9" s="159" customFormat="1" ht="16.5" customHeight="1">
      <c r="A80" s="118">
        <v>71</v>
      </c>
      <c r="B80" s="124" t="s">
        <v>51</v>
      </c>
      <c r="C80" s="123" t="s">
        <v>224</v>
      </c>
      <c r="D80" s="118">
        <v>200</v>
      </c>
      <c r="E80" s="123"/>
      <c r="F80" s="160">
        <f t="shared" si="12"/>
        <v>117000</v>
      </c>
      <c r="G80" s="161">
        <f t="shared" si="12"/>
        <v>63455.24</v>
      </c>
      <c r="H80" s="162">
        <f t="shared" si="12"/>
        <v>63455.24</v>
      </c>
      <c r="I80" s="166">
        <v>1</v>
      </c>
    </row>
    <row r="81" spans="1:9" s="159" customFormat="1" ht="15" customHeight="1">
      <c r="A81" s="118">
        <v>72</v>
      </c>
      <c r="B81" s="124" t="s">
        <v>63</v>
      </c>
      <c r="C81" s="123" t="s">
        <v>224</v>
      </c>
      <c r="D81" s="118">
        <v>240</v>
      </c>
      <c r="E81" s="123"/>
      <c r="F81" s="160">
        <f t="shared" si="12"/>
        <v>117000</v>
      </c>
      <c r="G81" s="161">
        <f t="shared" si="12"/>
        <v>63455.24</v>
      </c>
      <c r="H81" s="162">
        <f t="shared" si="12"/>
        <v>63455.24</v>
      </c>
      <c r="I81" s="163">
        <v>1</v>
      </c>
    </row>
    <row r="82" spans="1:9" s="159" customFormat="1" ht="17.25" customHeight="1">
      <c r="A82" s="118">
        <v>73</v>
      </c>
      <c r="B82" s="124" t="s">
        <v>33</v>
      </c>
      <c r="C82" s="123" t="s">
        <v>224</v>
      </c>
      <c r="D82" s="118">
        <v>240</v>
      </c>
      <c r="E82" s="123" t="s">
        <v>32</v>
      </c>
      <c r="F82" s="160">
        <f aca="true" t="shared" si="13" ref="F82:H85">+F83</f>
        <v>117000</v>
      </c>
      <c r="G82" s="161">
        <f t="shared" si="13"/>
        <v>63455.24</v>
      </c>
      <c r="H82" s="161">
        <f t="shared" si="13"/>
        <v>63455.24</v>
      </c>
      <c r="I82" s="163">
        <v>1</v>
      </c>
    </row>
    <row r="83" spans="1:9" s="159" customFormat="1" ht="18.75" customHeight="1">
      <c r="A83" s="118">
        <v>74</v>
      </c>
      <c r="B83" s="125" t="s">
        <v>35</v>
      </c>
      <c r="C83" s="123" t="s">
        <v>224</v>
      </c>
      <c r="D83" s="118">
        <v>240</v>
      </c>
      <c r="E83" s="123" t="s">
        <v>34</v>
      </c>
      <c r="F83" s="160">
        <v>117000</v>
      </c>
      <c r="G83" s="161">
        <v>63455.24</v>
      </c>
      <c r="H83" s="161">
        <v>63455.24</v>
      </c>
      <c r="I83" s="163">
        <v>1</v>
      </c>
    </row>
    <row r="84" spans="1:9" s="159" customFormat="1" ht="12.75" customHeight="1">
      <c r="A84" s="118">
        <v>75</v>
      </c>
      <c r="B84" s="153" t="s">
        <v>293</v>
      </c>
      <c r="C84" s="119" t="s">
        <v>168</v>
      </c>
      <c r="D84" s="120"/>
      <c r="E84" s="119"/>
      <c r="F84" s="172">
        <f>F85</f>
        <v>4015560</v>
      </c>
      <c r="G84" s="173">
        <f>G85+G91</f>
        <v>3911560</v>
      </c>
      <c r="H84" s="173">
        <f>H85+H91</f>
        <v>3911560</v>
      </c>
      <c r="I84" s="174">
        <v>1</v>
      </c>
    </row>
    <row r="85" spans="1:9" s="159" customFormat="1" ht="62.25" customHeight="1">
      <c r="A85" s="118">
        <v>76</v>
      </c>
      <c r="B85" s="153" t="s">
        <v>278</v>
      </c>
      <c r="C85" s="180" t="s">
        <v>277</v>
      </c>
      <c r="D85" s="120"/>
      <c r="E85" s="119"/>
      <c r="F85" s="175">
        <f t="shared" si="13"/>
        <v>4015560</v>
      </c>
      <c r="G85" s="178">
        <f t="shared" si="13"/>
        <v>3851560</v>
      </c>
      <c r="H85" s="178">
        <f t="shared" si="13"/>
        <v>3851560</v>
      </c>
      <c r="I85" s="170">
        <v>1</v>
      </c>
    </row>
    <row r="86" spans="1:9" s="159" customFormat="1" ht="15" customHeight="1">
      <c r="A86" s="118">
        <v>77</v>
      </c>
      <c r="B86" s="124" t="s">
        <v>65</v>
      </c>
      <c r="C86" s="180" t="s">
        <v>277</v>
      </c>
      <c r="D86" s="118"/>
      <c r="E86" s="123"/>
      <c r="F86" s="160">
        <f>+F87</f>
        <v>4015560</v>
      </c>
      <c r="G86" s="161">
        <f>+G87</f>
        <v>3851560</v>
      </c>
      <c r="H86" s="161">
        <f>+H87</f>
        <v>3851560</v>
      </c>
      <c r="I86" s="163">
        <v>1</v>
      </c>
    </row>
    <row r="87" spans="1:9" s="159" customFormat="1" ht="16.5" customHeight="1">
      <c r="A87" s="118">
        <v>78</v>
      </c>
      <c r="B87" s="124" t="s">
        <v>20</v>
      </c>
      <c r="C87" s="76" t="s">
        <v>277</v>
      </c>
      <c r="D87" s="118"/>
      <c r="E87" s="123"/>
      <c r="F87" s="160">
        <f>F88</f>
        <v>4015560</v>
      </c>
      <c r="G87" s="161">
        <f>G88</f>
        <v>3851560</v>
      </c>
      <c r="H87" s="161">
        <f>H88</f>
        <v>3851560</v>
      </c>
      <c r="I87" s="163">
        <v>1</v>
      </c>
    </row>
    <row r="88" spans="1:9" s="159" customFormat="1" ht="15" customHeight="1">
      <c r="A88" s="118">
        <v>79</v>
      </c>
      <c r="B88" s="105" t="s">
        <v>206</v>
      </c>
      <c r="C88" s="76" t="s">
        <v>277</v>
      </c>
      <c r="D88" s="118">
        <v>540</v>
      </c>
      <c r="E88" s="123" t="s">
        <v>73</v>
      </c>
      <c r="F88" s="160">
        <f>+F89</f>
        <v>4015560</v>
      </c>
      <c r="G88" s="161">
        <f>+G89</f>
        <v>3851560</v>
      </c>
      <c r="H88" s="161">
        <f>+H89</f>
        <v>3851560</v>
      </c>
      <c r="I88" s="163">
        <v>1</v>
      </c>
    </row>
    <row r="89" spans="1:9" s="159" customFormat="1" ht="13.5" customHeight="1">
      <c r="A89" s="118">
        <v>80</v>
      </c>
      <c r="B89" s="104" t="s">
        <v>211</v>
      </c>
      <c r="C89" s="76" t="s">
        <v>277</v>
      </c>
      <c r="D89" s="118">
        <v>540</v>
      </c>
      <c r="E89" s="123" t="s">
        <v>45</v>
      </c>
      <c r="F89" s="160">
        <v>4015560</v>
      </c>
      <c r="G89" s="161">
        <v>3851560</v>
      </c>
      <c r="H89" s="161">
        <v>3851560</v>
      </c>
      <c r="I89" s="163">
        <v>1</v>
      </c>
    </row>
    <row r="90" spans="1:9" s="159" customFormat="1" ht="63.75" customHeight="1">
      <c r="A90" s="118">
        <v>81</v>
      </c>
      <c r="B90" s="153" t="s">
        <v>278</v>
      </c>
      <c r="C90" s="76" t="s">
        <v>327</v>
      </c>
      <c r="D90" s="118"/>
      <c r="E90" s="123"/>
      <c r="F90" s="175">
        <f aca="true" t="shared" si="14" ref="F90:H93">F91</f>
        <v>60660</v>
      </c>
      <c r="G90" s="178">
        <f t="shared" si="14"/>
        <v>60000</v>
      </c>
      <c r="H90" s="178">
        <f t="shared" si="14"/>
        <v>60000</v>
      </c>
      <c r="I90" s="170">
        <v>1</v>
      </c>
    </row>
    <row r="91" spans="1:9" s="159" customFormat="1" ht="13.5" customHeight="1">
      <c r="A91" s="118">
        <v>82</v>
      </c>
      <c r="B91" s="154" t="s">
        <v>57</v>
      </c>
      <c r="C91" s="76" t="s">
        <v>327</v>
      </c>
      <c r="D91" s="118"/>
      <c r="E91" s="123"/>
      <c r="F91" s="160">
        <f t="shared" si="14"/>
        <v>60660</v>
      </c>
      <c r="G91" s="161">
        <f t="shared" si="14"/>
        <v>60000</v>
      </c>
      <c r="H91" s="161">
        <f t="shared" si="14"/>
        <v>60000</v>
      </c>
      <c r="I91" s="166">
        <v>1</v>
      </c>
    </row>
    <row r="92" spans="1:9" s="159" customFormat="1" ht="13.5" customHeight="1">
      <c r="A92" s="118">
        <v>83</v>
      </c>
      <c r="B92" s="154" t="s">
        <v>20</v>
      </c>
      <c r="C92" s="76" t="s">
        <v>327</v>
      </c>
      <c r="D92" s="118"/>
      <c r="E92" s="123"/>
      <c r="F92" s="160">
        <f t="shared" si="14"/>
        <v>60660</v>
      </c>
      <c r="G92" s="161">
        <f t="shared" si="14"/>
        <v>60000</v>
      </c>
      <c r="H92" s="161">
        <f t="shared" si="14"/>
        <v>60000</v>
      </c>
      <c r="I92" s="166">
        <v>1</v>
      </c>
    </row>
    <row r="93" spans="1:9" s="159" customFormat="1" ht="13.5" customHeight="1">
      <c r="A93" s="118">
        <v>84</v>
      </c>
      <c r="B93" s="156" t="s">
        <v>332</v>
      </c>
      <c r="C93" s="76" t="s">
        <v>327</v>
      </c>
      <c r="D93" s="118">
        <v>540</v>
      </c>
      <c r="E93" s="123" t="s">
        <v>322</v>
      </c>
      <c r="F93" s="160">
        <f t="shared" si="14"/>
        <v>60660</v>
      </c>
      <c r="G93" s="161">
        <f t="shared" si="14"/>
        <v>60000</v>
      </c>
      <c r="H93" s="161">
        <f t="shared" si="14"/>
        <v>60000</v>
      </c>
      <c r="I93" s="166">
        <v>1</v>
      </c>
    </row>
    <row r="94" spans="1:9" s="159" customFormat="1" ht="13.5" customHeight="1">
      <c r="A94" s="118">
        <v>85</v>
      </c>
      <c r="B94" s="156" t="s">
        <v>331</v>
      </c>
      <c r="C94" s="76" t="s">
        <v>327</v>
      </c>
      <c r="D94" s="118">
        <v>500</v>
      </c>
      <c r="E94" s="123" t="s">
        <v>324</v>
      </c>
      <c r="F94" s="160">
        <v>60660</v>
      </c>
      <c r="G94" s="161">
        <v>60000</v>
      </c>
      <c r="H94" s="161">
        <v>60000</v>
      </c>
      <c r="I94" s="166">
        <v>1</v>
      </c>
    </row>
    <row r="95" spans="1:9" s="159" customFormat="1" ht="18" customHeight="1">
      <c r="A95" s="118">
        <v>86</v>
      </c>
      <c r="B95" s="153" t="s">
        <v>68</v>
      </c>
      <c r="C95" s="123" t="s">
        <v>219</v>
      </c>
      <c r="D95" s="118"/>
      <c r="E95" s="123"/>
      <c r="F95" s="160">
        <f>F96</f>
        <v>3658634.1</v>
      </c>
      <c r="G95" s="161">
        <f>+G96</f>
        <v>4104071.6700000004</v>
      </c>
      <c r="H95" s="161">
        <f>+H96</f>
        <v>4097515.6700000004</v>
      </c>
      <c r="I95" s="163">
        <v>0.998</v>
      </c>
    </row>
    <row r="96" spans="1:10" s="159" customFormat="1" ht="16.5" customHeight="1">
      <c r="A96" s="118">
        <v>87</v>
      </c>
      <c r="B96" s="153" t="s">
        <v>255</v>
      </c>
      <c r="C96" s="123" t="s">
        <v>220</v>
      </c>
      <c r="D96" s="118"/>
      <c r="E96" s="123"/>
      <c r="F96" s="160">
        <f>F97+F116+F121+F145+F158+F163</f>
        <v>3658634.1</v>
      </c>
      <c r="G96" s="161">
        <f>G97+G106+G111+G116+G121+G126+G130+G135+G140+G145+G158+G163</f>
        <v>4104071.6700000004</v>
      </c>
      <c r="H96" s="161">
        <f>H97+H106+H111+H126+H130+H135+H140+H145+H158+H163</f>
        <v>4097515.6700000004</v>
      </c>
      <c r="I96" s="163">
        <v>0.998</v>
      </c>
      <c r="J96" s="233"/>
    </row>
    <row r="97" spans="1:9" s="159" customFormat="1" ht="36.75" customHeight="1">
      <c r="A97" s="118">
        <v>88</v>
      </c>
      <c r="B97" s="153" t="s">
        <v>262</v>
      </c>
      <c r="C97" s="119" t="s">
        <v>221</v>
      </c>
      <c r="D97" s="120"/>
      <c r="E97" s="119"/>
      <c r="F97" s="164">
        <f>+F98+F102</f>
        <v>69028</v>
      </c>
      <c r="G97" s="179">
        <f>+G98+G102</f>
        <v>82917</v>
      </c>
      <c r="H97" s="179">
        <f>+H98+H102</f>
        <v>82917</v>
      </c>
      <c r="I97" s="166">
        <v>1</v>
      </c>
    </row>
    <row r="98" spans="1:9" s="159" customFormat="1" ht="24.75" customHeight="1">
      <c r="A98" s="118">
        <v>89</v>
      </c>
      <c r="B98" s="153" t="s">
        <v>48</v>
      </c>
      <c r="C98" s="99" t="s">
        <v>221</v>
      </c>
      <c r="D98" s="118">
        <v>100</v>
      </c>
      <c r="E98" s="123"/>
      <c r="F98" s="175">
        <f aca="true" t="shared" si="15" ref="F98:H99">+F99</f>
        <v>45669</v>
      </c>
      <c r="G98" s="178" t="str">
        <f t="shared" si="15"/>
        <v>75807,61</v>
      </c>
      <c r="H98" s="178" t="str">
        <f t="shared" si="15"/>
        <v>75807,61</v>
      </c>
      <c r="I98" s="170">
        <v>1</v>
      </c>
    </row>
    <row r="99" spans="1:9" s="159" customFormat="1" ht="14.25" customHeight="1">
      <c r="A99" s="118">
        <v>90</v>
      </c>
      <c r="B99" s="124" t="s">
        <v>64</v>
      </c>
      <c r="C99" s="99" t="s">
        <v>221</v>
      </c>
      <c r="D99" s="118">
        <v>120</v>
      </c>
      <c r="E99" s="123"/>
      <c r="F99" s="160">
        <f t="shared" si="15"/>
        <v>45669</v>
      </c>
      <c r="G99" s="161" t="str">
        <f t="shared" si="15"/>
        <v>75807,61</v>
      </c>
      <c r="H99" s="161" t="str">
        <f t="shared" si="15"/>
        <v>75807,61</v>
      </c>
      <c r="I99" s="163">
        <v>1</v>
      </c>
    </row>
    <row r="100" spans="1:9" s="159" customFormat="1" ht="15" customHeight="1">
      <c r="A100" s="118">
        <v>91</v>
      </c>
      <c r="B100" s="153" t="s">
        <v>15</v>
      </c>
      <c r="C100" s="99" t="s">
        <v>221</v>
      </c>
      <c r="D100" s="118">
        <v>120</v>
      </c>
      <c r="E100" s="123" t="s">
        <v>27</v>
      </c>
      <c r="F100" s="160">
        <f>+F101</f>
        <v>45669</v>
      </c>
      <c r="G100" s="161" t="str">
        <f>+G101</f>
        <v>75807,61</v>
      </c>
      <c r="H100" s="161" t="str">
        <f>+H101</f>
        <v>75807,61</v>
      </c>
      <c r="I100" s="163">
        <v>1</v>
      </c>
    </row>
    <row r="101" spans="1:9" s="159" customFormat="1" ht="15.75" customHeight="1">
      <c r="A101" s="118">
        <v>92</v>
      </c>
      <c r="B101" s="153" t="s">
        <v>71</v>
      </c>
      <c r="C101" s="99" t="s">
        <v>221</v>
      </c>
      <c r="D101" s="118">
        <v>120</v>
      </c>
      <c r="E101" s="123" t="s">
        <v>28</v>
      </c>
      <c r="F101" s="181">
        <v>45669</v>
      </c>
      <c r="G101" s="167" t="s">
        <v>475</v>
      </c>
      <c r="H101" s="182" t="s">
        <v>475</v>
      </c>
      <c r="I101" s="163">
        <v>1</v>
      </c>
    </row>
    <row r="102" spans="1:9" s="159" customFormat="1" ht="13.5" customHeight="1">
      <c r="A102" s="118">
        <v>93</v>
      </c>
      <c r="B102" s="153" t="s">
        <v>51</v>
      </c>
      <c r="C102" s="99" t="s">
        <v>221</v>
      </c>
      <c r="D102" s="118">
        <v>200</v>
      </c>
      <c r="E102" s="123"/>
      <c r="F102" s="181">
        <f aca="true" t="shared" si="16" ref="F102:H104">+F103</f>
        <v>23359</v>
      </c>
      <c r="G102" s="161" t="str">
        <f t="shared" si="16"/>
        <v>7109,39</v>
      </c>
      <c r="H102" s="162" t="str">
        <f t="shared" si="16"/>
        <v>7109,39</v>
      </c>
      <c r="I102" s="163">
        <v>1</v>
      </c>
    </row>
    <row r="103" spans="1:9" s="159" customFormat="1" ht="15.75" customHeight="1">
      <c r="A103" s="118">
        <v>94</v>
      </c>
      <c r="B103" s="153" t="s">
        <v>63</v>
      </c>
      <c r="C103" s="99" t="s">
        <v>221</v>
      </c>
      <c r="D103" s="118">
        <v>240</v>
      </c>
      <c r="E103" s="123"/>
      <c r="F103" s="160">
        <f t="shared" si="16"/>
        <v>23359</v>
      </c>
      <c r="G103" s="167" t="str">
        <f t="shared" si="16"/>
        <v>7109,39</v>
      </c>
      <c r="H103" s="162" t="str">
        <f t="shared" si="16"/>
        <v>7109,39</v>
      </c>
      <c r="I103" s="163">
        <v>1</v>
      </c>
    </row>
    <row r="104" spans="1:9" s="159" customFormat="1" ht="16.5" customHeight="1">
      <c r="A104" s="118">
        <v>95</v>
      </c>
      <c r="B104" s="153" t="s">
        <v>15</v>
      </c>
      <c r="C104" s="99" t="s">
        <v>221</v>
      </c>
      <c r="D104" s="118">
        <v>240</v>
      </c>
      <c r="E104" s="123" t="s">
        <v>27</v>
      </c>
      <c r="F104" s="160">
        <f t="shared" si="16"/>
        <v>23359</v>
      </c>
      <c r="G104" s="167" t="str">
        <f t="shared" si="16"/>
        <v>7109,39</v>
      </c>
      <c r="H104" s="162" t="str">
        <f t="shared" si="16"/>
        <v>7109,39</v>
      </c>
      <c r="I104" s="163">
        <v>1</v>
      </c>
    </row>
    <row r="105" spans="1:9" s="159" customFormat="1" ht="16.5" customHeight="1">
      <c r="A105" s="118">
        <v>96</v>
      </c>
      <c r="B105" s="124" t="s">
        <v>144</v>
      </c>
      <c r="C105" s="99" t="s">
        <v>221</v>
      </c>
      <c r="D105" s="118">
        <v>240</v>
      </c>
      <c r="E105" s="123" t="s">
        <v>28</v>
      </c>
      <c r="F105" s="160">
        <v>23359</v>
      </c>
      <c r="G105" s="167" t="s">
        <v>476</v>
      </c>
      <c r="H105" s="182" t="s">
        <v>476</v>
      </c>
      <c r="I105" s="163">
        <v>1</v>
      </c>
    </row>
    <row r="106" spans="1:9" s="159" customFormat="1" ht="36" customHeight="1">
      <c r="A106" s="118">
        <v>97</v>
      </c>
      <c r="B106" s="98" t="s">
        <v>452</v>
      </c>
      <c r="C106" s="99" t="s">
        <v>451</v>
      </c>
      <c r="D106" s="249"/>
      <c r="E106" s="250"/>
      <c r="F106" s="175">
        <f>F107</f>
        <v>15000</v>
      </c>
      <c r="G106" s="176" t="s">
        <v>479</v>
      </c>
      <c r="H106" s="251" t="s">
        <v>479</v>
      </c>
      <c r="I106" s="170">
        <v>1</v>
      </c>
    </row>
    <row r="107" spans="1:9" s="159" customFormat="1" ht="16.5" customHeight="1">
      <c r="A107" s="118">
        <v>98</v>
      </c>
      <c r="B107" s="124" t="s">
        <v>51</v>
      </c>
      <c r="C107" s="99" t="s">
        <v>451</v>
      </c>
      <c r="D107" s="118">
        <v>200</v>
      </c>
      <c r="E107" s="250"/>
      <c r="F107" s="160">
        <f>F108</f>
        <v>15000</v>
      </c>
      <c r="G107" s="167" t="s">
        <v>479</v>
      </c>
      <c r="H107" s="182" t="s">
        <v>479</v>
      </c>
      <c r="I107" s="163">
        <v>1</v>
      </c>
    </row>
    <row r="108" spans="1:9" s="159" customFormat="1" ht="16.5" customHeight="1">
      <c r="A108" s="118">
        <v>99</v>
      </c>
      <c r="B108" s="124" t="s">
        <v>63</v>
      </c>
      <c r="C108" s="99" t="s">
        <v>451</v>
      </c>
      <c r="D108" s="118">
        <v>240</v>
      </c>
      <c r="E108" s="250"/>
      <c r="F108" s="160">
        <f>F109</f>
        <v>15000</v>
      </c>
      <c r="G108" s="167" t="s">
        <v>479</v>
      </c>
      <c r="H108" s="182" t="s">
        <v>479</v>
      </c>
      <c r="I108" s="163">
        <v>1</v>
      </c>
    </row>
    <row r="109" spans="1:9" s="159" customFormat="1" ht="16.5" customHeight="1">
      <c r="A109" s="118">
        <v>100</v>
      </c>
      <c r="B109" s="124" t="s">
        <v>11</v>
      </c>
      <c r="C109" s="99" t="s">
        <v>451</v>
      </c>
      <c r="D109" s="118">
        <v>240</v>
      </c>
      <c r="E109" s="123" t="s">
        <v>22</v>
      </c>
      <c r="F109" s="160">
        <f>F110</f>
        <v>15000</v>
      </c>
      <c r="G109" s="167" t="s">
        <v>479</v>
      </c>
      <c r="H109" s="182" t="s">
        <v>479</v>
      </c>
      <c r="I109" s="163">
        <v>1</v>
      </c>
    </row>
    <row r="110" spans="1:9" s="159" customFormat="1" ht="16.5" customHeight="1">
      <c r="A110" s="118">
        <v>101</v>
      </c>
      <c r="B110" s="124" t="s">
        <v>21</v>
      </c>
      <c r="C110" s="99" t="s">
        <v>451</v>
      </c>
      <c r="D110" s="118">
        <v>240</v>
      </c>
      <c r="E110" s="123" t="s">
        <v>26</v>
      </c>
      <c r="F110" s="160">
        <v>15000</v>
      </c>
      <c r="G110" s="167" t="s">
        <v>479</v>
      </c>
      <c r="H110" s="182" t="s">
        <v>479</v>
      </c>
      <c r="I110" s="163">
        <v>1</v>
      </c>
    </row>
    <row r="111" spans="1:9" s="159" customFormat="1" ht="53.25" customHeight="1">
      <c r="A111" s="118">
        <v>102</v>
      </c>
      <c r="B111" s="34" t="s">
        <v>460</v>
      </c>
      <c r="C111" s="143" t="s">
        <v>461</v>
      </c>
      <c r="D111" s="249"/>
      <c r="E111" s="250"/>
      <c r="F111" s="175">
        <v>0</v>
      </c>
      <c r="G111" s="176" t="s">
        <v>478</v>
      </c>
      <c r="H111" s="251" t="s">
        <v>478</v>
      </c>
      <c r="I111" s="170">
        <v>1</v>
      </c>
    </row>
    <row r="112" spans="1:9" s="159" customFormat="1" ht="16.5" customHeight="1">
      <c r="A112" s="118">
        <v>103</v>
      </c>
      <c r="B112" s="124" t="s">
        <v>51</v>
      </c>
      <c r="C112" s="143" t="s">
        <v>461</v>
      </c>
      <c r="D112" s="118">
        <v>200</v>
      </c>
      <c r="E112" s="250"/>
      <c r="F112" s="160">
        <v>0</v>
      </c>
      <c r="G112" s="167" t="s">
        <v>478</v>
      </c>
      <c r="H112" s="182" t="s">
        <v>478</v>
      </c>
      <c r="I112" s="163">
        <v>1</v>
      </c>
    </row>
    <row r="113" spans="1:9" s="159" customFormat="1" ht="16.5" customHeight="1">
      <c r="A113" s="118">
        <v>104</v>
      </c>
      <c r="B113" s="124" t="s">
        <v>63</v>
      </c>
      <c r="C113" s="143" t="s">
        <v>461</v>
      </c>
      <c r="D113" s="118">
        <v>240</v>
      </c>
      <c r="E113" s="250"/>
      <c r="F113" s="160">
        <v>0</v>
      </c>
      <c r="G113" s="167" t="s">
        <v>478</v>
      </c>
      <c r="H113" s="182" t="s">
        <v>478</v>
      </c>
      <c r="I113" s="163">
        <v>1</v>
      </c>
    </row>
    <row r="114" spans="1:9" s="159" customFormat="1" ht="16.5" customHeight="1">
      <c r="A114" s="118">
        <v>105</v>
      </c>
      <c r="B114" s="124" t="s">
        <v>11</v>
      </c>
      <c r="C114" s="143" t="s">
        <v>461</v>
      </c>
      <c r="D114" s="118">
        <v>240</v>
      </c>
      <c r="E114" s="123" t="s">
        <v>22</v>
      </c>
      <c r="F114" s="160">
        <v>0</v>
      </c>
      <c r="G114" s="167" t="s">
        <v>478</v>
      </c>
      <c r="H114" s="182" t="s">
        <v>478</v>
      </c>
      <c r="I114" s="163">
        <v>1</v>
      </c>
    </row>
    <row r="115" spans="1:9" s="159" customFormat="1" ht="16.5" customHeight="1">
      <c r="A115" s="118">
        <v>106</v>
      </c>
      <c r="B115" s="124" t="s">
        <v>21</v>
      </c>
      <c r="C115" s="143" t="s">
        <v>461</v>
      </c>
      <c r="D115" s="118">
        <v>240</v>
      </c>
      <c r="E115" s="123" t="s">
        <v>26</v>
      </c>
      <c r="F115" s="160">
        <v>0</v>
      </c>
      <c r="G115" s="167" t="s">
        <v>478</v>
      </c>
      <c r="H115" s="182" t="s">
        <v>478</v>
      </c>
      <c r="I115" s="163">
        <v>1</v>
      </c>
    </row>
    <row r="116" spans="1:9" s="159" customFormat="1" ht="36" customHeight="1">
      <c r="A116" s="120">
        <v>107</v>
      </c>
      <c r="B116" s="252" t="s">
        <v>294</v>
      </c>
      <c r="C116" s="123" t="s">
        <v>240</v>
      </c>
      <c r="D116" s="129"/>
      <c r="E116" s="130"/>
      <c r="F116" s="175">
        <f aca="true" t="shared" si="17" ref="F116:G119">+F117</f>
        <v>3226</v>
      </c>
      <c r="G116" s="176" t="str">
        <f>+G117</f>
        <v>3556,00</v>
      </c>
      <c r="H116" s="183" t="str">
        <f>+H117</f>
        <v>0</v>
      </c>
      <c r="I116" s="170">
        <v>0</v>
      </c>
    </row>
    <row r="117" spans="1:9" s="159" customFormat="1" ht="16.5" customHeight="1">
      <c r="A117" s="118">
        <v>108</v>
      </c>
      <c r="B117" s="124" t="s">
        <v>51</v>
      </c>
      <c r="C117" s="123" t="s">
        <v>240</v>
      </c>
      <c r="D117" s="118">
        <v>200</v>
      </c>
      <c r="E117" s="123"/>
      <c r="F117" s="160">
        <f t="shared" si="17"/>
        <v>3226</v>
      </c>
      <c r="G117" s="167" t="str">
        <f t="shared" si="17"/>
        <v>3556,00</v>
      </c>
      <c r="H117" s="162" t="str">
        <f>+H118</f>
        <v>0</v>
      </c>
      <c r="I117" s="163">
        <v>0</v>
      </c>
    </row>
    <row r="118" spans="1:9" s="159" customFormat="1" ht="12" customHeight="1">
      <c r="A118" s="118">
        <v>109</v>
      </c>
      <c r="B118" s="124" t="s">
        <v>63</v>
      </c>
      <c r="C118" s="123" t="s">
        <v>240</v>
      </c>
      <c r="D118" s="118">
        <v>240</v>
      </c>
      <c r="E118" s="123"/>
      <c r="F118" s="160">
        <f t="shared" si="17"/>
        <v>3226</v>
      </c>
      <c r="G118" s="167" t="str">
        <f t="shared" si="17"/>
        <v>3556,00</v>
      </c>
      <c r="H118" s="162" t="str">
        <f>+H119</f>
        <v>0</v>
      </c>
      <c r="I118" s="163">
        <v>0</v>
      </c>
    </row>
    <row r="119" spans="1:9" s="159" customFormat="1" ht="14.25" customHeight="1">
      <c r="A119" s="118">
        <v>110</v>
      </c>
      <c r="B119" s="124" t="s">
        <v>11</v>
      </c>
      <c r="C119" s="123" t="s">
        <v>240</v>
      </c>
      <c r="D119" s="118">
        <v>240</v>
      </c>
      <c r="E119" s="123" t="s">
        <v>22</v>
      </c>
      <c r="F119" s="160">
        <f t="shared" si="17"/>
        <v>3226</v>
      </c>
      <c r="G119" s="167" t="str">
        <f t="shared" si="17"/>
        <v>3556,00</v>
      </c>
      <c r="H119" s="162" t="str">
        <f>+H120</f>
        <v>0</v>
      </c>
      <c r="I119" s="163">
        <v>0</v>
      </c>
    </row>
    <row r="120" spans="1:9" s="159" customFormat="1" ht="11.25" customHeight="1">
      <c r="A120" s="118">
        <v>111</v>
      </c>
      <c r="B120" s="124" t="s">
        <v>21</v>
      </c>
      <c r="C120" s="123" t="s">
        <v>240</v>
      </c>
      <c r="D120" s="118">
        <v>240</v>
      </c>
      <c r="E120" s="123" t="s">
        <v>26</v>
      </c>
      <c r="F120" s="160">
        <v>3226</v>
      </c>
      <c r="G120" s="167" t="s">
        <v>477</v>
      </c>
      <c r="H120" s="182" t="s">
        <v>166</v>
      </c>
      <c r="I120" s="163">
        <v>0</v>
      </c>
    </row>
    <row r="121" spans="1:9" s="159" customFormat="1" ht="27" customHeight="1">
      <c r="A121" s="118">
        <v>112</v>
      </c>
      <c r="B121" s="153" t="s">
        <v>288</v>
      </c>
      <c r="C121" s="231" t="s">
        <v>238</v>
      </c>
      <c r="D121" s="118"/>
      <c r="E121" s="123"/>
      <c r="F121" s="164">
        <f>+F122</f>
        <v>3000</v>
      </c>
      <c r="G121" s="179" t="str">
        <f>+G122</f>
        <v>3000,00</v>
      </c>
      <c r="H121" s="186">
        <f>+H122</f>
        <v>0</v>
      </c>
      <c r="I121" s="166">
        <v>0</v>
      </c>
    </row>
    <row r="122" spans="1:9" s="159" customFormat="1" ht="15" customHeight="1">
      <c r="A122" s="118">
        <v>113</v>
      </c>
      <c r="B122" s="153" t="s">
        <v>52</v>
      </c>
      <c r="C122" s="99" t="s">
        <v>238</v>
      </c>
      <c r="D122" s="118">
        <v>800</v>
      </c>
      <c r="E122" s="123"/>
      <c r="F122" s="160">
        <f aca="true" t="shared" si="18" ref="F122:G124">+F123</f>
        <v>3000</v>
      </c>
      <c r="G122" s="161" t="str">
        <f t="shared" si="18"/>
        <v>3000,00</v>
      </c>
      <c r="H122" s="184">
        <v>0</v>
      </c>
      <c r="I122" s="163">
        <v>0</v>
      </c>
    </row>
    <row r="123" spans="1:9" s="159" customFormat="1" ht="12" customHeight="1">
      <c r="A123" s="118">
        <v>114</v>
      </c>
      <c r="B123" s="153" t="s">
        <v>69</v>
      </c>
      <c r="C123" s="99" t="s">
        <v>238</v>
      </c>
      <c r="D123" s="118">
        <v>870</v>
      </c>
      <c r="E123" s="123"/>
      <c r="F123" s="160">
        <f t="shared" si="18"/>
        <v>3000</v>
      </c>
      <c r="G123" s="161" t="str">
        <f t="shared" si="18"/>
        <v>3000,00</v>
      </c>
      <c r="H123" s="184">
        <v>0</v>
      </c>
      <c r="I123" s="185">
        <v>0</v>
      </c>
    </row>
    <row r="124" spans="1:9" s="159" customFormat="1" ht="12" customHeight="1">
      <c r="A124" s="118">
        <v>115</v>
      </c>
      <c r="B124" s="153" t="s">
        <v>11</v>
      </c>
      <c r="C124" s="99" t="s">
        <v>238</v>
      </c>
      <c r="D124" s="118">
        <v>870</v>
      </c>
      <c r="E124" s="123" t="s">
        <v>22</v>
      </c>
      <c r="F124" s="160">
        <f t="shared" si="18"/>
        <v>3000</v>
      </c>
      <c r="G124" s="167" t="str">
        <f t="shared" si="18"/>
        <v>3000,00</v>
      </c>
      <c r="H124" s="184">
        <f>+H125</f>
        <v>0</v>
      </c>
      <c r="I124" s="163">
        <v>0</v>
      </c>
    </row>
    <row r="125" spans="1:9" s="159" customFormat="1" ht="12" customHeight="1">
      <c r="A125" s="118">
        <v>116</v>
      </c>
      <c r="B125" s="153" t="s">
        <v>14</v>
      </c>
      <c r="C125" s="99" t="s">
        <v>238</v>
      </c>
      <c r="D125" s="118">
        <v>870</v>
      </c>
      <c r="E125" s="123" t="s">
        <v>25</v>
      </c>
      <c r="F125" s="160">
        <v>3000</v>
      </c>
      <c r="G125" s="167" t="s">
        <v>480</v>
      </c>
      <c r="H125" s="184">
        <v>0</v>
      </c>
      <c r="I125" s="163">
        <v>0</v>
      </c>
    </row>
    <row r="126" spans="1:9" s="159" customFormat="1" ht="12" customHeight="1">
      <c r="A126" s="118">
        <v>117</v>
      </c>
      <c r="B126" s="55" t="s">
        <v>450</v>
      </c>
      <c r="C126" s="99" t="s">
        <v>238</v>
      </c>
      <c r="D126" s="99" t="s">
        <v>199</v>
      </c>
      <c r="E126" s="123"/>
      <c r="F126" s="160">
        <f>F127</f>
        <v>84059.4</v>
      </c>
      <c r="G126" s="167" t="s">
        <v>484</v>
      </c>
      <c r="H126" s="184">
        <f>H127</f>
        <v>184059.4</v>
      </c>
      <c r="I126" s="170">
        <v>1</v>
      </c>
    </row>
    <row r="127" spans="1:9" s="159" customFormat="1" ht="12" customHeight="1">
      <c r="A127" s="118">
        <v>118</v>
      </c>
      <c r="B127" s="153" t="s">
        <v>52</v>
      </c>
      <c r="C127" s="99" t="s">
        <v>238</v>
      </c>
      <c r="D127" s="99" t="s">
        <v>201</v>
      </c>
      <c r="E127" s="123"/>
      <c r="F127" s="160">
        <f>F128</f>
        <v>84059.4</v>
      </c>
      <c r="G127" s="167" t="s">
        <v>484</v>
      </c>
      <c r="H127" s="184">
        <f>H128</f>
        <v>184059.4</v>
      </c>
      <c r="I127" s="170">
        <v>1</v>
      </c>
    </row>
    <row r="128" spans="1:9" s="159" customFormat="1" ht="23.25" customHeight="1">
      <c r="A128" s="118">
        <v>119</v>
      </c>
      <c r="B128" s="55" t="s">
        <v>50</v>
      </c>
      <c r="C128" s="99" t="s">
        <v>238</v>
      </c>
      <c r="D128" s="99" t="s">
        <v>201</v>
      </c>
      <c r="E128" s="123" t="s">
        <v>22</v>
      </c>
      <c r="F128" s="160">
        <f>F129</f>
        <v>84059.4</v>
      </c>
      <c r="G128" s="167" t="s">
        <v>484</v>
      </c>
      <c r="H128" s="184">
        <f>H129</f>
        <v>184059.4</v>
      </c>
      <c r="I128" s="170">
        <v>1</v>
      </c>
    </row>
    <row r="129" spans="1:9" s="159" customFormat="1" ht="12" customHeight="1">
      <c r="A129" s="118">
        <v>120</v>
      </c>
      <c r="B129" s="55" t="s">
        <v>446</v>
      </c>
      <c r="C129" s="99" t="s">
        <v>238</v>
      </c>
      <c r="D129" s="99" t="s">
        <v>201</v>
      </c>
      <c r="E129" s="123" t="s">
        <v>445</v>
      </c>
      <c r="F129" s="160">
        <v>84059.4</v>
      </c>
      <c r="G129" s="167" t="s">
        <v>484</v>
      </c>
      <c r="H129" s="184">
        <v>184059.4</v>
      </c>
      <c r="I129" s="170">
        <v>1</v>
      </c>
    </row>
    <row r="130" spans="1:9" s="159" customFormat="1" ht="35.25" customHeight="1">
      <c r="A130" s="118">
        <v>121</v>
      </c>
      <c r="B130" s="155" t="s">
        <v>340</v>
      </c>
      <c r="C130" s="99" t="s">
        <v>449</v>
      </c>
      <c r="D130" s="118"/>
      <c r="E130" s="123"/>
      <c r="F130" s="175">
        <f>F131</f>
        <v>61090</v>
      </c>
      <c r="G130" s="176" t="s">
        <v>481</v>
      </c>
      <c r="H130" s="230">
        <f>H131</f>
        <v>90307</v>
      </c>
      <c r="I130" s="170">
        <v>1</v>
      </c>
    </row>
    <row r="131" spans="1:9" s="159" customFormat="1" ht="23.25" customHeight="1">
      <c r="A131" s="118">
        <v>122</v>
      </c>
      <c r="B131" s="153" t="s">
        <v>48</v>
      </c>
      <c r="C131" s="99" t="s">
        <v>449</v>
      </c>
      <c r="D131" s="118">
        <v>100</v>
      </c>
      <c r="E131" s="123"/>
      <c r="F131" s="175">
        <f>F132</f>
        <v>61090</v>
      </c>
      <c r="G131" s="176" t="s">
        <v>481</v>
      </c>
      <c r="H131" s="230">
        <f>H132</f>
        <v>90307</v>
      </c>
      <c r="I131" s="170">
        <v>1</v>
      </c>
    </row>
    <row r="132" spans="1:9" s="159" customFormat="1" ht="12" customHeight="1">
      <c r="A132" s="118">
        <v>123</v>
      </c>
      <c r="B132" s="124" t="s">
        <v>64</v>
      </c>
      <c r="C132" s="99" t="s">
        <v>449</v>
      </c>
      <c r="D132" s="118">
        <v>120</v>
      </c>
      <c r="E132" s="123"/>
      <c r="F132" s="160">
        <f>F133</f>
        <v>61090</v>
      </c>
      <c r="G132" s="167" t="s">
        <v>481</v>
      </c>
      <c r="H132" s="184">
        <f>H133</f>
        <v>90307</v>
      </c>
      <c r="I132" s="170">
        <v>1</v>
      </c>
    </row>
    <row r="133" spans="1:9" s="159" customFormat="1" ht="12" customHeight="1">
      <c r="A133" s="118">
        <v>124</v>
      </c>
      <c r="B133" s="124" t="s">
        <v>11</v>
      </c>
      <c r="C133" s="99" t="s">
        <v>449</v>
      </c>
      <c r="D133" s="118">
        <v>120</v>
      </c>
      <c r="E133" s="123" t="s">
        <v>22</v>
      </c>
      <c r="F133" s="160">
        <f>F134</f>
        <v>61090</v>
      </c>
      <c r="G133" s="167" t="s">
        <v>481</v>
      </c>
      <c r="H133" s="184">
        <f>H134</f>
        <v>90307</v>
      </c>
      <c r="I133" s="170">
        <v>1</v>
      </c>
    </row>
    <row r="134" spans="1:9" s="159" customFormat="1" ht="12" customHeight="1">
      <c r="A134" s="118">
        <v>125</v>
      </c>
      <c r="B134" s="153" t="s">
        <v>41</v>
      </c>
      <c r="C134" s="99" t="s">
        <v>449</v>
      </c>
      <c r="D134" s="118">
        <v>120</v>
      </c>
      <c r="E134" s="123" t="s">
        <v>24</v>
      </c>
      <c r="F134" s="160">
        <v>61090</v>
      </c>
      <c r="G134" s="167" t="s">
        <v>481</v>
      </c>
      <c r="H134" s="184">
        <v>90307</v>
      </c>
      <c r="I134" s="170">
        <v>1</v>
      </c>
    </row>
    <row r="135" spans="1:9" s="159" customFormat="1" ht="35.25" customHeight="1">
      <c r="A135" s="118">
        <v>126</v>
      </c>
      <c r="B135" s="93" t="s">
        <v>455</v>
      </c>
      <c r="C135" s="99" t="s">
        <v>457</v>
      </c>
      <c r="D135" s="118"/>
      <c r="E135" s="123"/>
      <c r="F135" s="175">
        <v>0</v>
      </c>
      <c r="G135" s="176" t="s">
        <v>482</v>
      </c>
      <c r="H135" s="230">
        <f>H136</f>
        <v>14122</v>
      </c>
      <c r="I135" s="170">
        <v>1</v>
      </c>
    </row>
    <row r="136" spans="1:9" s="159" customFormat="1" ht="24.75" customHeight="1">
      <c r="A136" s="118">
        <v>127</v>
      </c>
      <c r="B136" s="153" t="s">
        <v>48</v>
      </c>
      <c r="C136" s="99" t="s">
        <v>457</v>
      </c>
      <c r="D136" s="118">
        <v>100</v>
      </c>
      <c r="E136" s="123"/>
      <c r="F136" s="175">
        <v>0</v>
      </c>
      <c r="G136" s="176" t="s">
        <v>482</v>
      </c>
      <c r="H136" s="230">
        <f>H137</f>
        <v>14122</v>
      </c>
      <c r="I136" s="170">
        <v>1</v>
      </c>
    </row>
    <row r="137" spans="1:9" s="159" customFormat="1" ht="12" customHeight="1">
      <c r="A137" s="118">
        <v>128</v>
      </c>
      <c r="B137" s="124" t="s">
        <v>64</v>
      </c>
      <c r="C137" s="99" t="s">
        <v>457</v>
      </c>
      <c r="D137" s="118">
        <v>120</v>
      </c>
      <c r="E137" s="123"/>
      <c r="F137" s="160">
        <v>0</v>
      </c>
      <c r="G137" s="167" t="s">
        <v>482</v>
      </c>
      <c r="H137" s="184">
        <f>H138</f>
        <v>14122</v>
      </c>
      <c r="I137" s="170">
        <v>1</v>
      </c>
    </row>
    <row r="138" spans="1:9" s="159" customFormat="1" ht="12" customHeight="1">
      <c r="A138" s="118">
        <v>129</v>
      </c>
      <c r="B138" s="124" t="s">
        <v>11</v>
      </c>
      <c r="C138" s="99" t="s">
        <v>457</v>
      </c>
      <c r="D138" s="118">
        <v>120</v>
      </c>
      <c r="E138" s="123" t="s">
        <v>22</v>
      </c>
      <c r="F138" s="160">
        <v>0</v>
      </c>
      <c r="G138" s="167" t="s">
        <v>482</v>
      </c>
      <c r="H138" s="184">
        <f>H139</f>
        <v>14122</v>
      </c>
      <c r="I138" s="170">
        <v>1</v>
      </c>
    </row>
    <row r="139" spans="1:9" s="159" customFormat="1" ht="12" customHeight="1">
      <c r="A139" s="118">
        <v>130</v>
      </c>
      <c r="B139" s="153" t="s">
        <v>41</v>
      </c>
      <c r="C139" s="99" t="s">
        <v>457</v>
      </c>
      <c r="D139" s="118">
        <v>120</v>
      </c>
      <c r="E139" s="123" t="s">
        <v>24</v>
      </c>
      <c r="F139" s="160">
        <v>0</v>
      </c>
      <c r="G139" s="167" t="s">
        <v>482</v>
      </c>
      <c r="H139" s="184">
        <v>14122</v>
      </c>
      <c r="I139" s="170">
        <v>1</v>
      </c>
    </row>
    <row r="140" spans="1:9" s="159" customFormat="1" ht="38.25" customHeight="1">
      <c r="A140" s="118">
        <v>131</v>
      </c>
      <c r="B140" s="226" t="s">
        <v>456</v>
      </c>
      <c r="C140" s="99" t="s">
        <v>458</v>
      </c>
      <c r="D140" s="118"/>
      <c r="E140" s="123"/>
      <c r="F140" s="175">
        <v>0</v>
      </c>
      <c r="G140" s="176" t="s">
        <v>483</v>
      </c>
      <c r="H140" s="230">
        <f>H141</f>
        <v>181776</v>
      </c>
      <c r="I140" s="170">
        <v>1</v>
      </c>
    </row>
    <row r="141" spans="1:9" s="159" customFormat="1" ht="25.5" customHeight="1">
      <c r="A141" s="118">
        <v>132</v>
      </c>
      <c r="B141" s="153" t="s">
        <v>48</v>
      </c>
      <c r="C141" s="99" t="s">
        <v>458</v>
      </c>
      <c r="D141" s="118">
        <v>100</v>
      </c>
      <c r="E141" s="123"/>
      <c r="F141" s="175">
        <v>0</v>
      </c>
      <c r="G141" s="176" t="s">
        <v>483</v>
      </c>
      <c r="H141" s="230">
        <f>H142</f>
        <v>181776</v>
      </c>
      <c r="I141" s="166">
        <v>1</v>
      </c>
    </row>
    <row r="142" spans="1:9" s="159" customFormat="1" ht="12" customHeight="1">
      <c r="A142" s="118">
        <v>133</v>
      </c>
      <c r="B142" s="124" t="s">
        <v>64</v>
      </c>
      <c r="C142" s="99" t="s">
        <v>458</v>
      </c>
      <c r="D142" s="118">
        <v>120</v>
      </c>
      <c r="E142" s="123"/>
      <c r="F142" s="160">
        <v>0</v>
      </c>
      <c r="G142" s="167" t="s">
        <v>483</v>
      </c>
      <c r="H142" s="184">
        <f>H143</f>
        <v>181776</v>
      </c>
      <c r="I142" s="166">
        <v>1</v>
      </c>
    </row>
    <row r="143" spans="1:9" s="159" customFormat="1" ht="12" customHeight="1">
      <c r="A143" s="118">
        <v>134</v>
      </c>
      <c r="B143" s="124" t="s">
        <v>11</v>
      </c>
      <c r="C143" s="99" t="s">
        <v>458</v>
      </c>
      <c r="D143" s="118">
        <v>120</v>
      </c>
      <c r="E143" s="123" t="s">
        <v>22</v>
      </c>
      <c r="F143" s="160">
        <v>0</v>
      </c>
      <c r="G143" s="167" t="s">
        <v>483</v>
      </c>
      <c r="H143" s="184">
        <f>H144</f>
        <v>181776</v>
      </c>
      <c r="I143" s="166">
        <v>1</v>
      </c>
    </row>
    <row r="144" spans="1:9" s="159" customFormat="1" ht="12" customHeight="1">
      <c r="A144" s="118">
        <v>135</v>
      </c>
      <c r="B144" s="153" t="s">
        <v>41</v>
      </c>
      <c r="C144" s="99" t="s">
        <v>458</v>
      </c>
      <c r="D144" s="118">
        <v>120</v>
      </c>
      <c r="E144" s="123" t="s">
        <v>24</v>
      </c>
      <c r="F144" s="160">
        <v>0</v>
      </c>
      <c r="G144" s="167" t="s">
        <v>483</v>
      </c>
      <c r="H144" s="184">
        <v>181776</v>
      </c>
      <c r="I144" s="166">
        <v>1</v>
      </c>
    </row>
    <row r="145" spans="1:9" s="159" customFormat="1" ht="26.25" customHeight="1">
      <c r="A145" s="118">
        <v>136</v>
      </c>
      <c r="B145" s="153" t="s">
        <v>50</v>
      </c>
      <c r="C145" s="231" t="s">
        <v>236</v>
      </c>
      <c r="D145" s="118"/>
      <c r="E145" s="123"/>
      <c r="F145" s="164">
        <f>+F146+F150+F154</f>
        <v>3295603</v>
      </c>
      <c r="G145" s="179">
        <f>+G146+G150+G154</f>
        <v>3219857.1700000004</v>
      </c>
      <c r="H145" s="186">
        <f>+H146+H150+H154</f>
        <v>3219857.1700000004</v>
      </c>
      <c r="I145" s="166">
        <v>1</v>
      </c>
    </row>
    <row r="146" spans="1:9" s="159" customFormat="1" ht="27" customHeight="1">
      <c r="A146" s="118">
        <v>137</v>
      </c>
      <c r="B146" s="153" t="s">
        <v>48</v>
      </c>
      <c r="C146" s="99" t="s">
        <v>236</v>
      </c>
      <c r="D146" s="229">
        <v>100</v>
      </c>
      <c r="E146" s="228"/>
      <c r="F146" s="175">
        <f>+F147</f>
        <v>2462795</v>
      </c>
      <c r="G146" s="178">
        <f>+G147</f>
        <v>2573998.74</v>
      </c>
      <c r="H146" s="230">
        <f>+H147</f>
        <v>2573998.74</v>
      </c>
      <c r="I146" s="170">
        <v>1</v>
      </c>
    </row>
    <row r="147" spans="1:9" s="159" customFormat="1" ht="18.75" customHeight="1">
      <c r="A147" s="118">
        <v>138</v>
      </c>
      <c r="B147" s="124" t="s">
        <v>64</v>
      </c>
      <c r="C147" s="99" t="s">
        <v>236</v>
      </c>
      <c r="D147" s="118">
        <v>120</v>
      </c>
      <c r="E147" s="123"/>
      <c r="F147" s="160">
        <f aca="true" t="shared" si="19" ref="F147:H148">+F148</f>
        <v>2462795</v>
      </c>
      <c r="G147" s="167">
        <f t="shared" si="19"/>
        <v>2573998.74</v>
      </c>
      <c r="H147" s="184">
        <f t="shared" si="19"/>
        <v>2573998.74</v>
      </c>
      <c r="I147" s="163">
        <v>1</v>
      </c>
    </row>
    <row r="148" spans="1:9" s="159" customFormat="1" ht="14.25" customHeight="1">
      <c r="A148" s="118">
        <v>139</v>
      </c>
      <c r="B148" s="124" t="s">
        <v>11</v>
      </c>
      <c r="C148" s="99" t="s">
        <v>236</v>
      </c>
      <c r="D148" s="118">
        <v>120</v>
      </c>
      <c r="E148" s="123" t="s">
        <v>22</v>
      </c>
      <c r="F148" s="160">
        <f t="shared" si="19"/>
        <v>2462795</v>
      </c>
      <c r="G148" s="167">
        <f t="shared" si="19"/>
        <v>2573998.74</v>
      </c>
      <c r="H148" s="184">
        <f t="shared" si="19"/>
        <v>2573998.74</v>
      </c>
      <c r="I148" s="163">
        <v>1</v>
      </c>
    </row>
    <row r="149" spans="1:9" s="159" customFormat="1" ht="14.25" customHeight="1">
      <c r="A149" s="118">
        <v>140</v>
      </c>
      <c r="B149" s="153" t="s">
        <v>41</v>
      </c>
      <c r="C149" s="99" t="s">
        <v>236</v>
      </c>
      <c r="D149" s="118">
        <v>120</v>
      </c>
      <c r="E149" s="123" t="s">
        <v>24</v>
      </c>
      <c r="F149" s="100">
        <v>2462795</v>
      </c>
      <c r="G149" s="100">
        <v>2573998.74</v>
      </c>
      <c r="H149" s="100">
        <v>2573998.74</v>
      </c>
      <c r="I149" s="163">
        <v>1</v>
      </c>
    </row>
    <row r="150" spans="1:9" s="159" customFormat="1" ht="18" customHeight="1">
      <c r="A150" s="118">
        <v>141</v>
      </c>
      <c r="B150" s="124" t="s">
        <v>51</v>
      </c>
      <c r="C150" s="99" t="s">
        <v>236</v>
      </c>
      <c r="D150" s="118">
        <v>200</v>
      </c>
      <c r="E150" s="123"/>
      <c r="F150" s="160">
        <f>+F151</f>
        <v>828274</v>
      </c>
      <c r="G150" s="161">
        <f>+G151</f>
        <v>641040.58</v>
      </c>
      <c r="H150" s="184">
        <f>+H151</f>
        <v>641040.58</v>
      </c>
      <c r="I150" s="163">
        <v>1</v>
      </c>
    </row>
    <row r="151" spans="1:9" s="159" customFormat="1" ht="12" customHeight="1">
      <c r="A151" s="118">
        <v>142</v>
      </c>
      <c r="B151" s="124" t="s">
        <v>63</v>
      </c>
      <c r="C151" s="99" t="s">
        <v>236</v>
      </c>
      <c r="D151" s="118">
        <v>240</v>
      </c>
      <c r="E151" s="123"/>
      <c r="F151" s="160">
        <f aca="true" t="shared" si="20" ref="F151:H152">+F152</f>
        <v>828274</v>
      </c>
      <c r="G151" s="167">
        <f t="shared" si="20"/>
        <v>641040.58</v>
      </c>
      <c r="H151" s="167">
        <f t="shared" si="20"/>
        <v>641040.58</v>
      </c>
      <c r="I151" s="163">
        <v>1</v>
      </c>
    </row>
    <row r="152" spans="1:9" s="159" customFormat="1" ht="13.5" customHeight="1">
      <c r="A152" s="118">
        <v>143</v>
      </c>
      <c r="B152" s="124" t="s">
        <v>11</v>
      </c>
      <c r="C152" s="99" t="s">
        <v>236</v>
      </c>
      <c r="D152" s="118">
        <v>240</v>
      </c>
      <c r="E152" s="123" t="s">
        <v>22</v>
      </c>
      <c r="F152" s="160">
        <f t="shared" si="20"/>
        <v>828274</v>
      </c>
      <c r="G152" s="167">
        <f t="shared" si="20"/>
        <v>641040.58</v>
      </c>
      <c r="H152" s="167">
        <f t="shared" si="20"/>
        <v>641040.58</v>
      </c>
      <c r="I152" s="163">
        <v>1</v>
      </c>
    </row>
    <row r="153" spans="1:9" s="159" customFormat="1" ht="18" customHeight="1">
      <c r="A153" s="118">
        <v>144</v>
      </c>
      <c r="B153" s="124" t="s">
        <v>41</v>
      </c>
      <c r="C153" s="99" t="s">
        <v>236</v>
      </c>
      <c r="D153" s="118">
        <v>240</v>
      </c>
      <c r="E153" s="123" t="s">
        <v>24</v>
      </c>
      <c r="F153" s="100">
        <v>828274</v>
      </c>
      <c r="G153" s="100">
        <v>641040.58</v>
      </c>
      <c r="H153" s="100">
        <v>641040.58</v>
      </c>
      <c r="I153" s="163">
        <v>1</v>
      </c>
    </row>
    <row r="154" spans="1:9" s="159" customFormat="1" ht="18" customHeight="1">
      <c r="A154" s="118">
        <v>145</v>
      </c>
      <c r="B154" s="124" t="s">
        <v>70</v>
      </c>
      <c r="C154" s="99" t="s">
        <v>236</v>
      </c>
      <c r="D154" s="118">
        <v>800</v>
      </c>
      <c r="E154" s="123"/>
      <c r="F154" s="160">
        <f aca="true" t="shared" si="21" ref="F154:H156">+F155</f>
        <v>4534</v>
      </c>
      <c r="G154" s="161">
        <f t="shared" si="21"/>
        <v>4817.85</v>
      </c>
      <c r="H154" s="161">
        <f t="shared" si="21"/>
        <v>4817.85</v>
      </c>
      <c r="I154" s="163">
        <v>1</v>
      </c>
    </row>
    <row r="155" spans="1:9" s="159" customFormat="1" ht="12.75" customHeight="1">
      <c r="A155" s="118">
        <v>146</v>
      </c>
      <c r="B155" s="124" t="s">
        <v>53</v>
      </c>
      <c r="C155" s="99" t="s">
        <v>236</v>
      </c>
      <c r="D155" s="118">
        <v>850</v>
      </c>
      <c r="E155" s="123"/>
      <c r="F155" s="160">
        <f t="shared" si="21"/>
        <v>4534</v>
      </c>
      <c r="G155" s="161">
        <f t="shared" si="21"/>
        <v>4817.85</v>
      </c>
      <c r="H155" s="162">
        <f t="shared" si="21"/>
        <v>4817.85</v>
      </c>
      <c r="I155" s="163">
        <v>1</v>
      </c>
    </row>
    <row r="156" spans="1:9" s="159" customFormat="1" ht="15" customHeight="1">
      <c r="A156" s="118">
        <v>147</v>
      </c>
      <c r="B156" s="124" t="s">
        <v>11</v>
      </c>
      <c r="C156" s="99" t="s">
        <v>236</v>
      </c>
      <c r="D156" s="118">
        <v>850</v>
      </c>
      <c r="E156" s="123" t="s">
        <v>22</v>
      </c>
      <c r="F156" s="160">
        <f t="shared" si="21"/>
        <v>4534</v>
      </c>
      <c r="G156" s="161">
        <f t="shared" si="21"/>
        <v>4817.85</v>
      </c>
      <c r="H156" s="162">
        <f t="shared" si="21"/>
        <v>4817.85</v>
      </c>
      <c r="I156" s="163">
        <v>1</v>
      </c>
    </row>
    <row r="157" spans="1:9" s="159" customFormat="1" ht="19.5" customHeight="1">
      <c r="A157" s="118">
        <v>148</v>
      </c>
      <c r="B157" s="124" t="s">
        <v>41</v>
      </c>
      <c r="C157" s="99" t="s">
        <v>236</v>
      </c>
      <c r="D157" s="118">
        <v>850</v>
      </c>
      <c r="E157" s="123" t="s">
        <v>24</v>
      </c>
      <c r="F157" s="100">
        <v>4534</v>
      </c>
      <c r="G157" s="100">
        <v>4817.85</v>
      </c>
      <c r="H157" s="100">
        <v>4817.85</v>
      </c>
      <c r="I157" s="170">
        <v>1</v>
      </c>
    </row>
    <row r="158" spans="1:9" s="159" customFormat="1" ht="48">
      <c r="A158" s="118">
        <v>149</v>
      </c>
      <c r="B158" s="155" t="s">
        <v>281</v>
      </c>
      <c r="C158" s="180" t="s">
        <v>282</v>
      </c>
      <c r="D158" s="118"/>
      <c r="E158" s="123"/>
      <c r="F158" s="169">
        <f aca="true" t="shared" si="22" ref="F158:H161">F159</f>
        <v>271325</v>
      </c>
      <c r="G158" s="169">
        <f t="shared" si="22"/>
        <v>271325</v>
      </c>
      <c r="H158" s="169">
        <f t="shared" si="22"/>
        <v>271325</v>
      </c>
      <c r="I158" s="170">
        <v>1</v>
      </c>
    </row>
    <row r="159" spans="1:9" s="159" customFormat="1" ht="12">
      <c r="A159" s="118">
        <v>150</v>
      </c>
      <c r="B159" s="153" t="s">
        <v>57</v>
      </c>
      <c r="C159" s="180" t="s">
        <v>282</v>
      </c>
      <c r="D159" s="118">
        <v>500</v>
      </c>
      <c r="E159" s="123"/>
      <c r="F159" s="169">
        <f t="shared" si="22"/>
        <v>271325</v>
      </c>
      <c r="G159" s="169">
        <f t="shared" si="22"/>
        <v>271325</v>
      </c>
      <c r="H159" s="169">
        <f t="shared" si="22"/>
        <v>271325</v>
      </c>
      <c r="I159" s="163">
        <v>1</v>
      </c>
    </row>
    <row r="160" spans="1:9" s="159" customFormat="1" ht="12">
      <c r="A160" s="118">
        <v>160</v>
      </c>
      <c r="B160" s="153" t="s">
        <v>20</v>
      </c>
      <c r="C160" s="180" t="s">
        <v>282</v>
      </c>
      <c r="D160" s="118">
        <v>540</v>
      </c>
      <c r="E160" s="123"/>
      <c r="F160" s="169">
        <f t="shared" si="22"/>
        <v>271325</v>
      </c>
      <c r="G160" s="169">
        <f t="shared" si="22"/>
        <v>271325</v>
      </c>
      <c r="H160" s="169">
        <f t="shared" si="22"/>
        <v>271325</v>
      </c>
      <c r="I160" s="163">
        <v>1</v>
      </c>
    </row>
    <row r="161" spans="1:9" s="159" customFormat="1" ht="12">
      <c r="A161" s="118">
        <v>161</v>
      </c>
      <c r="B161" s="153" t="s">
        <v>280</v>
      </c>
      <c r="C161" s="180" t="s">
        <v>282</v>
      </c>
      <c r="D161" s="118">
        <v>540</v>
      </c>
      <c r="E161" s="123" t="s">
        <v>67</v>
      </c>
      <c r="F161" s="169">
        <f t="shared" si="22"/>
        <v>271325</v>
      </c>
      <c r="G161" s="169">
        <f t="shared" si="22"/>
        <v>271325</v>
      </c>
      <c r="H161" s="169">
        <f t="shared" si="22"/>
        <v>271325</v>
      </c>
      <c r="I161" s="163">
        <v>1</v>
      </c>
    </row>
    <row r="162" spans="1:9" s="159" customFormat="1" ht="12">
      <c r="A162" s="118">
        <v>162</v>
      </c>
      <c r="B162" s="153" t="s">
        <v>279</v>
      </c>
      <c r="C162" s="180" t="s">
        <v>282</v>
      </c>
      <c r="D162" s="118">
        <v>540</v>
      </c>
      <c r="E162" s="123" t="s">
        <v>66</v>
      </c>
      <c r="F162" s="169">
        <v>271325</v>
      </c>
      <c r="G162" s="169">
        <v>271325</v>
      </c>
      <c r="H162" s="169">
        <v>271325</v>
      </c>
      <c r="I162" s="163">
        <v>1</v>
      </c>
    </row>
    <row r="163" spans="1:9" s="159" customFormat="1" ht="48">
      <c r="A163" s="118">
        <v>163</v>
      </c>
      <c r="B163" s="155" t="s">
        <v>339</v>
      </c>
      <c r="C163" s="76" t="s">
        <v>338</v>
      </c>
      <c r="D163" s="118"/>
      <c r="E163" s="123"/>
      <c r="F163" s="169">
        <v>16452.1</v>
      </c>
      <c r="G163" s="169">
        <v>16452.1</v>
      </c>
      <c r="H163" s="169">
        <v>16452.1</v>
      </c>
      <c r="I163" s="170">
        <v>1</v>
      </c>
    </row>
    <row r="164" spans="1:9" s="159" customFormat="1" ht="12.75">
      <c r="A164" s="118">
        <v>164</v>
      </c>
      <c r="B164" s="153" t="s">
        <v>57</v>
      </c>
      <c r="C164" s="76" t="s">
        <v>338</v>
      </c>
      <c r="D164" s="118">
        <v>500</v>
      </c>
      <c r="E164" s="123"/>
      <c r="F164" s="169">
        <v>16452.1</v>
      </c>
      <c r="G164" s="169">
        <v>16452.1</v>
      </c>
      <c r="H164" s="169">
        <v>16452.1</v>
      </c>
      <c r="I164" s="163">
        <v>1</v>
      </c>
    </row>
    <row r="165" spans="1:9" s="159" customFormat="1" ht="12.75">
      <c r="A165" s="118">
        <v>165</v>
      </c>
      <c r="B165" s="153" t="s">
        <v>20</v>
      </c>
      <c r="C165" s="76" t="s">
        <v>338</v>
      </c>
      <c r="D165" s="118">
        <v>540</v>
      </c>
      <c r="E165" s="123"/>
      <c r="F165" s="169">
        <v>16452.1</v>
      </c>
      <c r="G165" s="169">
        <v>16452.1</v>
      </c>
      <c r="H165" s="169">
        <v>16452.1</v>
      </c>
      <c r="I165" s="163">
        <v>1</v>
      </c>
    </row>
    <row r="166" spans="1:9" s="159" customFormat="1" ht="12.75">
      <c r="A166" s="118">
        <v>166</v>
      </c>
      <c r="B166" s="153" t="s">
        <v>280</v>
      </c>
      <c r="C166" s="76" t="s">
        <v>338</v>
      </c>
      <c r="D166" s="118">
        <v>540</v>
      </c>
      <c r="E166" s="123" t="s">
        <v>67</v>
      </c>
      <c r="F166" s="169">
        <v>16452.1</v>
      </c>
      <c r="G166" s="169">
        <v>16452.1</v>
      </c>
      <c r="H166" s="169">
        <v>16452.1</v>
      </c>
      <c r="I166" s="163">
        <v>1</v>
      </c>
    </row>
    <row r="167" spans="1:9" s="159" customFormat="1" ht="12.75">
      <c r="A167" s="118">
        <v>167</v>
      </c>
      <c r="B167" s="153" t="s">
        <v>279</v>
      </c>
      <c r="C167" s="76" t="s">
        <v>338</v>
      </c>
      <c r="D167" s="118">
        <v>540</v>
      </c>
      <c r="E167" s="123" t="s">
        <v>66</v>
      </c>
      <c r="F167" s="169">
        <v>16452.1</v>
      </c>
      <c r="G167" s="169">
        <v>16452.1</v>
      </c>
      <c r="H167" s="169">
        <v>16452.1</v>
      </c>
      <c r="I167" s="163">
        <v>1</v>
      </c>
    </row>
    <row r="168" spans="1:9" s="159" customFormat="1" ht="12">
      <c r="A168" s="118">
        <v>168</v>
      </c>
      <c r="B168" s="121" t="s">
        <v>72</v>
      </c>
      <c r="C168" s="119" t="s">
        <v>295</v>
      </c>
      <c r="D168" s="118"/>
      <c r="E168" s="119"/>
      <c r="F168" s="254">
        <f>F169</f>
        <v>760552</v>
      </c>
      <c r="G168" s="188">
        <f>+G169</f>
        <v>856158.74</v>
      </c>
      <c r="H168" s="188">
        <f>+H169</f>
        <v>856158.74</v>
      </c>
      <c r="I168" s="174">
        <v>1</v>
      </c>
    </row>
    <row r="169" spans="1:9" s="159" customFormat="1" ht="12">
      <c r="A169" s="118">
        <v>169</v>
      </c>
      <c r="B169" s="153" t="s">
        <v>134</v>
      </c>
      <c r="C169" s="123" t="s">
        <v>234</v>
      </c>
      <c r="D169" s="118"/>
      <c r="E169" s="123"/>
      <c r="F169" s="169">
        <f>F180</f>
        <v>760552</v>
      </c>
      <c r="G169" s="169">
        <f>G170+G175+G180</f>
        <v>856158.74</v>
      </c>
      <c r="H169" s="169">
        <f>H170+H175+H180</f>
        <v>856158.74</v>
      </c>
      <c r="I169" s="163">
        <v>1</v>
      </c>
    </row>
    <row r="170" spans="1:9" s="159" customFormat="1" ht="36">
      <c r="A170" s="118">
        <v>170</v>
      </c>
      <c r="B170" s="93" t="s">
        <v>455</v>
      </c>
      <c r="C170" s="232">
        <v>9110010350</v>
      </c>
      <c r="D170" s="118"/>
      <c r="E170" s="123"/>
      <c r="F170" s="169">
        <v>0</v>
      </c>
      <c r="G170" s="169">
        <f aca="true" t="shared" si="23" ref="G170:H173">G171</f>
        <v>6891</v>
      </c>
      <c r="H170" s="169">
        <f t="shared" si="23"/>
        <v>6891</v>
      </c>
      <c r="I170" s="170">
        <v>1</v>
      </c>
    </row>
    <row r="171" spans="1:9" s="159" customFormat="1" ht="24">
      <c r="A171" s="118">
        <v>171</v>
      </c>
      <c r="B171" s="153" t="s">
        <v>48</v>
      </c>
      <c r="C171" s="232">
        <v>9110010350</v>
      </c>
      <c r="D171" s="118">
        <v>100</v>
      </c>
      <c r="E171" s="123"/>
      <c r="F171" s="169">
        <v>0</v>
      </c>
      <c r="G171" s="169">
        <f t="shared" si="23"/>
        <v>6891</v>
      </c>
      <c r="H171" s="169">
        <f t="shared" si="23"/>
        <v>6891</v>
      </c>
      <c r="I171" s="163">
        <v>1</v>
      </c>
    </row>
    <row r="172" spans="1:9" s="159" customFormat="1" ht="12">
      <c r="A172" s="118">
        <v>172</v>
      </c>
      <c r="B172" s="124" t="s">
        <v>64</v>
      </c>
      <c r="C172" s="232">
        <v>9110010350</v>
      </c>
      <c r="D172" s="118">
        <v>120</v>
      </c>
      <c r="E172" s="123"/>
      <c r="F172" s="169">
        <v>0</v>
      </c>
      <c r="G172" s="169">
        <f t="shared" si="23"/>
        <v>6891</v>
      </c>
      <c r="H172" s="169">
        <f t="shared" si="23"/>
        <v>6891</v>
      </c>
      <c r="I172" s="163">
        <v>1</v>
      </c>
    </row>
    <row r="173" spans="1:9" s="159" customFormat="1" ht="12">
      <c r="A173" s="118">
        <v>173</v>
      </c>
      <c r="B173" s="124" t="s">
        <v>11</v>
      </c>
      <c r="C173" s="232">
        <v>9110010350</v>
      </c>
      <c r="D173" s="118">
        <v>120</v>
      </c>
      <c r="E173" s="123" t="s">
        <v>22</v>
      </c>
      <c r="F173" s="169">
        <v>0</v>
      </c>
      <c r="G173" s="169">
        <f t="shared" si="23"/>
        <v>6891</v>
      </c>
      <c r="H173" s="169">
        <f t="shared" si="23"/>
        <v>6891</v>
      </c>
      <c r="I173" s="163">
        <v>1</v>
      </c>
    </row>
    <row r="174" spans="1:9" s="159" customFormat="1" ht="12">
      <c r="A174" s="118">
        <v>174</v>
      </c>
      <c r="B174" s="153" t="s">
        <v>40</v>
      </c>
      <c r="C174" s="232">
        <v>9110010350</v>
      </c>
      <c r="D174" s="118">
        <v>120</v>
      </c>
      <c r="E174" s="123" t="s">
        <v>23</v>
      </c>
      <c r="F174" s="169">
        <v>0</v>
      </c>
      <c r="G174" s="169">
        <v>6891</v>
      </c>
      <c r="H174" s="169">
        <v>6891</v>
      </c>
      <c r="I174" s="163">
        <v>1</v>
      </c>
    </row>
    <row r="175" spans="1:9" s="159" customFormat="1" ht="38.25">
      <c r="A175" s="118">
        <v>175</v>
      </c>
      <c r="B175" s="226" t="s">
        <v>456</v>
      </c>
      <c r="C175" s="232">
        <v>9110010360</v>
      </c>
      <c r="D175" s="118"/>
      <c r="E175" s="123"/>
      <c r="F175" s="169">
        <v>0</v>
      </c>
      <c r="G175" s="169">
        <f aca="true" t="shared" si="24" ref="G175:H178">G176</f>
        <v>88716</v>
      </c>
      <c r="H175" s="169">
        <f t="shared" si="24"/>
        <v>88716</v>
      </c>
      <c r="I175" s="170">
        <v>1</v>
      </c>
    </row>
    <row r="176" spans="1:9" s="159" customFormat="1" ht="24">
      <c r="A176" s="118">
        <v>176</v>
      </c>
      <c r="B176" s="153" t="s">
        <v>48</v>
      </c>
      <c r="C176" s="232">
        <v>9110010360</v>
      </c>
      <c r="D176" s="118"/>
      <c r="E176" s="123"/>
      <c r="F176" s="169">
        <v>0</v>
      </c>
      <c r="G176" s="169">
        <f t="shared" si="24"/>
        <v>88716</v>
      </c>
      <c r="H176" s="169">
        <f t="shared" si="24"/>
        <v>88716</v>
      </c>
      <c r="I176" s="170">
        <v>1</v>
      </c>
    </row>
    <row r="177" spans="1:9" s="159" customFormat="1" ht="12">
      <c r="A177" s="118">
        <v>177</v>
      </c>
      <c r="B177" s="124" t="s">
        <v>64</v>
      </c>
      <c r="C177" s="232">
        <v>9110010360</v>
      </c>
      <c r="D177" s="118">
        <v>100</v>
      </c>
      <c r="E177" s="123"/>
      <c r="F177" s="169">
        <v>0</v>
      </c>
      <c r="G177" s="169">
        <f t="shared" si="24"/>
        <v>88716</v>
      </c>
      <c r="H177" s="169">
        <f t="shared" si="24"/>
        <v>88716</v>
      </c>
      <c r="I177" s="170">
        <v>1</v>
      </c>
    </row>
    <row r="178" spans="1:9" s="159" customFormat="1" ht="12">
      <c r="A178" s="118">
        <v>178</v>
      </c>
      <c r="B178" s="124" t="s">
        <v>11</v>
      </c>
      <c r="C178" s="232">
        <v>9110010360</v>
      </c>
      <c r="D178" s="118">
        <v>120</v>
      </c>
      <c r="E178" s="123" t="s">
        <v>22</v>
      </c>
      <c r="F178" s="169">
        <v>0</v>
      </c>
      <c r="G178" s="169">
        <f t="shared" si="24"/>
        <v>88716</v>
      </c>
      <c r="H178" s="169">
        <f t="shared" si="24"/>
        <v>88716</v>
      </c>
      <c r="I178" s="170">
        <v>1</v>
      </c>
    </row>
    <row r="179" spans="1:9" s="159" customFormat="1" ht="12">
      <c r="A179" s="118">
        <v>179</v>
      </c>
      <c r="B179" s="153" t="s">
        <v>40</v>
      </c>
      <c r="C179" s="232">
        <v>9110010360</v>
      </c>
      <c r="D179" s="118">
        <v>120</v>
      </c>
      <c r="E179" s="123" t="s">
        <v>23</v>
      </c>
      <c r="F179" s="169">
        <v>0</v>
      </c>
      <c r="G179" s="169">
        <v>88716</v>
      </c>
      <c r="H179" s="169">
        <v>88716</v>
      </c>
      <c r="I179" s="170">
        <v>1</v>
      </c>
    </row>
    <row r="180" spans="1:9" s="159" customFormat="1" ht="24" customHeight="1">
      <c r="A180" s="118">
        <v>180</v>
      </c>
      <c r="B180" s="153" t="s">
        <v>47</v>
      </c>
      <c r="C180" s="99" t="s">
        <v>235</v>
      </c>
      <c r="D180" s="118">
        <v>120</v>
      </c>
      <c r="E180" s="123"/>
      <c r="F180" s="169">
        <f>F181</f>
        <v>760552</v>
      </c>
      <c r="G180" s="187">
        <f aca="true" t="shared" si="25" ref="G180:H183">+G181</f>
        <v>760551.74</v>
      </c>
      <c r="H180" s="187">
        <f t="shared" si="25"/>
        <v>760551.74</v>
      </c>
      <c r="I180" s="170">
        <v>1</v>
      </c>
    </row>
    <row r="181" spans="1:9" s="159" customFormat="1" ht="24">
      <c r="A181" s="118">
        <v>181</v>
      </c>
      <c r="B181" s="153" t="s">
        <v>48</v>
      </c>
      <c r="C181" s="99" t="s">
        <v>235</v>
      </c>
      <c r="D181" s="118">
        <v>100</v>
      </c>
      <c r="E181" s="123"/>
      <c r="F181" s="169">
        <f>F182</f>
        <v>760552</v>
      </c>
      <c r="G181" s="187">
        <f t="shared" si="25"/>
        <v>760551.74</v>
      </c>
      <c r="H181" s="187">
        <f t="shared" si="25"/>
        <v>760551.74</v>
      </c>
      <c r="I181" s="170">
        <v>1</v>
      </c>
    </row>
    <row r="182" spans="1:9" s="159" customFormat="1" ht="12">
      <c r="A182" s="118">
        <v>182</v>
      </c>
      <c r="B182" s="124" t="s">
        <v>64</v>
      </c>
      <c r="C182" s="99" t="s">
        <v>235</v>
      </c>
      <c r="D182" s="118">
        <v>120</v>
      </c>
      <c r="E182" s="123"/>
      <c r="F182" s="169">
        <f>F183</f>
        <v>760552</v>
      </c>
      <c r="G182" s="187">
        <f t="shared" si="25"/>
        <v>760551.74</v>
      </c>
      <c r="H182" s="187">
        <f t="shared" si="25"/>
        <v>760551.74</v>
      </c>
      <c r="I182" s="163">
        <v>1</v>
      </c>
    </row>
    <row r="183" spans="1:9" s="159" customFormat="1" ht="12">
      <c r="A183" s="118">
        <v>183</v>
      </c>
      <c r="B183" s="124" t="s">
        <v>11</v>
      </c>
      <c r="C183" s="99" t="s">
        <v>235</v>
      </c>
      <c r="D183" s="118">
        <v>120</v>
      </c>
      <c r="E183" s="123" t="s">
        <v>22</v>
      </c>
      <c r="F183" s="169">
        <f>F184</f>
        <v>760552</v>
      </c>
      <c r="G183" s="187">
        <f t="shared" si="25"/>
        <v>760551.74</v>
      </c>
      <c r="H183" s="187">
        <f t="shared" si="25"/>
        <v>760551.74</v>
      </c>
      <c r="I183" s="163">
        <v>1</v>
      </c>
    </row>
    <row r="184" spans="1:9" s="159" customFormat="1" ht="12">
      <c r="A184" s="118">
        <v>184</v>
      </c>
      <c r="B184" s="153" t="s">
        <v>40</v>
      </c>
      <c r="C184" s="99" t="s">
        <v>235</v>
      </c>
      <c r="D184" s="118">
        <v>120</v>
      </c>
      <c r="E184" s="123" t="s">
        <v>23</v>
      </c>
      <c r="F184" s="169">
        <v>760552</v>
      </c>
      <c r="G184" s="187">
        <v>760551.74</v>
      </c>
      <c r="H184" s="187">
        <v>760551.74</v>
      </c>
      <c r="I184" s="170">
        <v>1</v>
      </c>
    </row>
    <row r="185" spans="1:9" s="159" customFormat="1" ht="12">
      <c r="A185" s="290" t="s">
        <v>207</v>
      </c>
      <c r="B185" s="290"/>
      <c r="C185" s="131"/>
      <c r="D185" s="120"/>
      <c r="E185" s="119"/>
      <c r="F185" s="189">
        <f>F10+F97++F106+F116+F121+F126+F130+F145+F158+F163+F180</f>
        <v>10753499</v>
      </c>
      <c r="G185" s="169">
        <f>G10+G95+G168</f>
        <v>11776383.05</v>
      </c>
      <c r="H185" s="169">
        <f>H168+H95+H10</f>
        <v>11601714.79</v>
      </c>
      <c r="I185" s="190">
        <v>0.985</v>
      </c>
    </row>
  </sheetData>
  <sheetProtection/>
  <mergeCells count="12">
    <mergeCell ref="B2:D2"/>
    <mergeCell ref="I7:I8"/>
    <mergeCell ref="G7:G8"/>
    <mergeCell ref="B7:B8"/>
    <mergeCell ref="C7:C8"/>
    <mergeCell ref="H7:H8"/>
    <mergeCell ref="A185:B185"/>
    <mergeCell ref="D7:D8"/>
    <mergeCell ref="E7:E8"/>
    <mergeCell ref="F7:F8"/>
    <mergeCell ref="A7:A8"/>
    <mergeCell ref="A5:F5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38">
      <selection activeCell="B162" sqref="B162"/>
    </sheetView>
  </sheetViews>
  <sheetFormatPr defaultColWidth="9.140625" defaultRowHeight="12.75"/>
  <cols>
    <col min="1" max="1" width="6.28125" style="0" customWidth="1"/>
    <col min="2" max="2" width="71.57421875" style="0" customWidth="1"/>
    <col min="3" max="3" width="10.7109375" style="0" customWidth="1"/>
    <col min="4" max="4" width="11.140625" style="0" customWidth="1"/>
    <col min="5" max="5" width="8.7109375" style="0" customWidth="1"/>
    <col min="6" max="6" width="13.140625" style="0" customWidth="1"/>
    <col min="7" max="7" width="12.140625" style="0" customWidth="1"/>
    <col min="8" max="8" width="12.00390625" style="0" customWidth="1"/>
    <col min="9" max="9" width="13.8515625" style="0" customWidth="1"/>
  </cols>
  <sheetData>
    <row r="1" spans="1:5" ht="15.75">
      <c r="A1" s="50"/>
      <c r="B1" s="49" t="s">
        <v>145</v>
      </c>
      <c r="C1" s="305" t="s">
        <v>172</v>
      </c>
      <c r="D1" s="305"/>
      <c r="E1" s="305"/>
    </row>
    <row r="2" spans="1:5" ht="12.75">
      <c r="A2" s="51"/>
      <c r="B2" s="52"/>
      <c r="C2" s="5" t="s">
        <v>347</v>
      </c>
      <c r="D2" s="5"/>
      <c r="E2" s="5"/>
    </row>
    <row r="3" spans="1:6" ht="12.75">
      <c r="A3" s="51"/>
      <c r="B3" s="52"/>
      <c r="C3" s="257" t="s">
        <v>485</v>
      </c>
      <c r="D3" s="257"/>
      <c r="E3" s="257"/>
      <c r="F3" s="257"/>
    </row>
    <row r="4" spans="1:5" ht="12.75">
      <c r="A4" s="51"/>
      <c r="B4" s="52"/>
      <c r="C4" s="304"/>
      <c r="D4" s="304"/>
      <c r="E4" s="304"/>
    </row>
    <row r="5" spans="1:9" ht="42.75" customHeight="1">
      <c r="A5" s="295" t="s">
        <v>486</v>
      </c>
      <c r="B5" s="295"/>
      <c r="C5" s="295"/>
      <c r="D5" s="295"/>
      <c r="E5" s="295"/>
      <c r="F5" s="295"/>
      <c r="G5" s="295"/>
      <c r="H5" s="295"/>
      <c r="I5" s="295"/>
    </row>
    <row r="6" spans="1:5" ht="12.75" customHeight="1">
      <c r="A6" s="303" t="s">
        <v>171</v>
      </c>
      <c r="B6" s="303"/>
      <c r="C6" s="303"/>
      <c r="D6" s="303"/>
      <c r="E6" s="303"/>
    </row>
    <row r="7" spans="1:9" ht="12.75" customHeight="1">
      <c r="A7" s="269" t="s">
        <v>9</v>
      </c>
      <c r="B7" s="270" t="s">
        <v>39</v>
      </c>
      <c r="C7" s="296" t="s">
        <v>133</v>
      </c>
      <c r="D7" s="296" t="s">
        <v>60</v>
      </c>
      <c r="E7" s="296" t="s">
        <v>61</v>
      </c>
      <c r="F7" s="300" t="s">
        <v>158</v>
      </c>
      <c r="G7" s="297" t="s">
        <v>159</v>
      </c>
      <c r="H7" s="300" t="s">
        <v>152</v>
      </c>
      <c r="I7" s="297" t="s">
        <v>160</v>
      </c>
    </row>
    <row r="8" spans="1:9" ht="110.25" customHeight="1">
      <c r="A8" s="269"/>
      <c r="B8" s="306"/>
      <c r="C8" s="307"/>
      <c r="D8" s="296"/>
      <c r="E8" s="296"/>
      <c r="F8" s="301"/>
      <c r="G8" s="298"/>
      <c r="H8" s="301"/>
      <c r="I8" s="298"/>
    </row>
    <row r="9" spans="1:9" ht="12.75" customHeight="1">
      <c r="A9" s="269"/>
      <c r="B9" s="306"/>
      <c r="C9" s="307"/>
      <c r="D9" s="296"/>
      <c r="E9" s="296"/>
      <c r="F9" s="302"/>
      <c r="G9" s="299"/>
      <c r="H9" s="302"/>
      <c r="I9" s="299"/>
    </row>
    <row r="10" spans="1:9" ht="12.75">
      <c r="A10" s="8"/>
      <c r="B10" s="8">
        <v>1</v>
      </c>
      <c r="C10" s="8">
        <v>3</v>
      </c>
      <c r="D10" s="8">
        <v>4</v>
      </c>
      <c r="E10" s="8">
        <v>5</v>
      </c>
      <c r="F10" s="8">
        <v>6</v>
      </c>
      <c r="G10" s="77">
        <v>7</v>
      </c>
      <c r="H10" s="77">
        <v>8</v>
      </c>
      <c r="I10" s="77">
        <v>9</v>
      </c>
    </row>
    <row r="11" spans="1:9" s="193" customFormat="1" ht="12">
      <c r="A11" s="191">
        <v>1</v>
      </c>
      <c r="B11" s="218" t="s">
        <v>254</v>
      </c>
      <c r="C11" s="192"/>
      <c r="D11" s="192"/>
      <c r="E11" s="192"/>
      <c r="F11" s="137">
        <f>F164</f>
        <v>10753499</v>
      </c>
      <c r="G11" s="137">
        <f>G12+G80+G89+G105+G121+G140+G147+G154</f>
        <v>11776383.05</v>
      </c>
      <c r="H11" s="137">
        <f>H12+H80+H89+H105+H121+H140+H147+H154</f>
        <v>11601714.790000001</v>
      </c>
      <c r="I11" s="137">
        <f>H11/G11*100</f>
        <v>98.51679196185793</v>
      </c>
    </row>
    <row r="12" spans="1:9" s="195" customFormat="1" ht="12.75" customHeight="1">
      <c r="A12" s="194">
        <v>2</v>
      </c>
      <c r="B12" s="196" t="s">
        <v>11</v>
      </c>
      <c r="C12" s="123" t="s">
        <v>22</v>
      </c>
      <c r="D12" s="123"/>
      <c r="E12" s="123"/>
      <c r="F12" s="135">
        <f>F13+F25+F44+F48+F54</f>
        <v>4694174.4</v>
      </c>
      <c r="G12" s="135">
        <f>G13+G25+G44+G48+G54</f>
        <v>5044667.380000001</v>
      </c>
      <c r="H12" s="135">
        <f>H13+H25+H44+H48+H54</f>
        <v>5038111.380000001</v>
      </c>
      <c r="I12" s="136">
        <f aca="true" t="shared" si="0" ref="I12:I107">H12/G12*100</f>
        <v>99.87004098573492</v>
      </c>
    </row>
    <row r="13" spans="1:9" s="195" customFormat="1" ht="27.75" customHeight="1">
      <c r="A13" s="194">
        <v>3</v>
      </c>
      <c r="B13" s="196" t="s">
        <v>12</v>
      </c>
      <c r="C13" s="123" t="s">
        <v>23</v>
      </c>
      <c r="D13" s="123"/>
      <c r="E13" s="123"/>
      <c r="F13" s="135">
        <f aca="true" t="shared" si="1" ref="F13:H14">F14</f>
        <v>760552</v>
      </c>
      <c r="G13" s="135">
        <f t="shared" si="1"/>
        <v>856158.74</v>
      </c>
      <c r="H13" s="135">
        <f t="shared" si="1"/>
        <v>856158.74</v>
      </c>
      <c r="I13" s="136">
        <f t="shared" si="0"/>
        <v>100</v>
      </c>
    </row>
    <row r="14" spans="1:9" s="195" customFormat="1" ht="22.5" customHeight="1">
      <c r="A14" s="194">
        <v>4</v>
      </c>
      <c r="B14" s="196" t="s">
        <v>46</v>
      </c>
      <c r="C14" s="123" t="s">
        <v>23</v>
      </c>
      <c r="D14" s="123">
        <v>9100000000</v>
      </c>
      <c r="E14" s="123"/>
      <c r="F14" s="135">
        <f t="shared" si="1"/>
        <v>760552</v>
      </c>
      <c r="G14" s="135">
        <f t="shared" si="1"/>
        <v>856158.74</v>
      </c>
      <c r="H14" s="135">
        <f t="shared" si="1"/>
        <v>856158.74</v>
      </c>
      <c r="I14" s="136">
        <f t="shared" si="0"/>
        <v>100</v>
      </c>
    </row>
    <row r="15" spans="1:9" s="195" customFormat="1" ht="11.25" customHeight="1">
      <c r="A15" s="194">
        <v>5</v>
      </c>
      <c r="B15" s="196" t="s">
        <v>134</v>
      </c>
      <c r="C15" s="123" t="s">
        <v>23</v>
      </c>
      <c r="D15" s="123">
        <v>9110000000</v>
      </c>
      <c r="E15" s="123"/>
      <c r="F15" s="135">
        <f>F23</f>
        <v>760552</v>
      </c>
      <c r="G15" s="135">
        <f>G17+G19+G22</f>
        <v>856158.74</v>
      </c>
      <c r="H15" s="135">
        <f>H17+H19+H22</f>
        <v>856158.74</v>
      </c>
      <c r="I15" s="136">
        <f t="shared" si="0"/>
        <v>100</v>
      </c>
    </row>
    <row r="16" spans="1:9" s="195" customFormat="1" ht="36.75" customHeight="1">
      <c r="A16" s="194">
        <v>6</v>
      </c>
      <c r="B16" s="93" t="s">
        <v>455</v>
      </c>
      <c r="C16" s="123" t="s">
        <v>23</v>
      </c>
      <c r="D16" s="123" t="s">
        <v>487</v>
      </c>
      <c r="E16" s="123"/>
      <c r="F16" s="135">
        <f aca="true" t="shared" si="2" ref="F16:H17">F17</f>
        <v>0</v>
      </c>
      <c r="G16" s="135">
        <f t="shared" si="2"/>
        <v>6891</v>
      </c>
      <c r="H16" s="135">
        <f t="shared" si="2"/>
        <v>6891</v>
      </c>
      <c r="I16" s="136">
        <f t="shared" si="0"/>
        <v>100</v>
      </c>
    </row>
    <row r="17" spans="1:9" s="195" customFormat="1" ht="36" customHeight="1">
      <c r="A17" s="194">
        <v>7</v>
      </c>
      <c r="B17" s="125" t="s">
        <v>135</v>
      </c>
      <c r="C17" s="123" t="s">
        <v>23</v>
      </c>
      <c r="D17" s="123" t="s">
        <v>487</v>
      </c>
      <c r="E17" s="123" t="s">
        <v>86</v>
      </c>
      <c r="F17" s="135">
        <f t="shared" si="2"/>
        <v>0</v>
      </c>
      <c r="G17" s="135">
        <f t="shared" si="2"/>
        <v>6891</v>
      </c>
      <c r="H17" s="135">
        <f t="shared" si="2"/>
        <v>6891</v>
      </c>
      <c r="I17" s="136">
        <f t="shared" si="0"/>
        <v>100</v>
      </c>
    </row>
    <row r="18" spans="1:9" s="195" customFormat="1" ht="11.25" customHeight="1">
      <c r="A18" s="194">
        <v>8</v>
      </c>
      <c r="B18" s="125" t="s">
        <v>136</v>
      </c>
      <c r="C18" s="123" t="s">
        <v>23</v>
      </c>
      <c r="D18" s="123" t="s">
        <v>487</v>
      </c>
      <c r="E18" s="123" t="s">
        <v>197</v>
      </c>
      <c r="F18" s="135">
        <v>0</v>
      </c>
      <c r="G18" s="135">
        <v>6891</v>
      </c>
      <c r="H18" s="135">
        <v>6891</v>
      </c>
      <c r="I18" s="136">
        <f t="shared" si="0"/>
        <v>100</v>
      </c>
    </row>
    <row r="19" spans="1:9" s="195" customFormat="1" ht="48.75" customHeight="1">
      <c r="A19" s="194">
        <v>9</v>
      </c>
      <c r="B19" s="226" t="s">
        <v>456</v>
      </c>
      <c r="C19" s="123" t="s">
        <v>23</v>
      </c>
      <c r="D19" s="123" t="s">
        <v>488</v>
      </c>
      <c r="E19" s="123"/>
      <c r="F19" s="135">
        <v>0</v>
      </c>
      <c r="G19" s="135">
        <f>G20</f>
        <v>88716</v>
      </c>
      <c r="H19" s="135">
        <f>H20</f>
        <v>88716</v>
      </c>
      <c r="I19" s="136">
        <f t="shared" si="0"/>
        <v>100</v>
      </c>
    </row>
    <row r="20" spans="1:9" s="195" customFormat="1" ht="35.25" customHeight="1">
      <c r="A20" s="194">
        <v>10</v>
      </c>
      <c r="B20" s="125" t="s">
        <v>135</v>
      </c>
      <c r="C20" s="123" t="s">
        <v>23</v>
      </c>
      <c r="D20" s="123" t="s">
        <v>488</v>
      </c>
      <c r="E20" s="123"/>
      <c r="F20" s="135">
        <v>0</v>
      </c>
      <c r="G20" s="135">
        <f>G21</f>
        <v>88716</v>
      </c>
      <c r="H20" s="135">
        <f>H21</f>
        <v>88716</v>
      </c>
      <c r="I20" s="136">
        <f t="shared" si="0"/>
        <v>100</v>
      </c>
    </row>
    <row r="21" spans="1:9" s="195" customFormat="1" ht="11.25" customHeight="1">
      <c r="A21" s="194">
        <v>11</v>
      </c>
      <c r="B21" s="125" t="s">
        <v>136</v>
      </c>
      <c r="C21" s="123" t="s">
        <v>23</v>
      </c>
      <c r="D21" s="123" t="s">
        <v>488</v>
      </c>
      <c r="E21" s="123"/>
      <c r="F21" s="135">
        <v>0</v>
      </c>
      <c r="G21" s="135">
        <v>88716</v>
      </c>
      <c r="H21" s="135">
        <v>88716</v>
      </c>
      <c r="I21" s="136">
        <f t="shared" si="0"/>
        <v>100</v>
      </c>
    </row>
    <row r="22" spans="1:9" s="195" customFormat="1" ht="41.25" customHeight="1">
      <c r="A22" s="194">
        <v>12</v>
      </c>
      <c r="B22" s="196" t="s">
        <v>47</v>
      </c>
      <c r="C22" s="123" t="s">
        <v>23</v>
      </c>
      <c r="D22" s="123">
        <v>9110080210</v>
      </c>
      <c r="E22" s="123"/>
      <c r="F22" s="135">
        <f aca="true" t="shared" si="3" ref="F22:H23">F23</f>
        <v>760552</v>
      </c>
      <c r="G22" s="135">
        <f t="shared" si="3"/>
        <v>760551.74</v>
      </c>
      <c r="H22" s="135">
        <f t="shared" si="3"/>
        <v>760551.74</v>
      </c>
      <c r="I22" s="136">
        <f t="shared" si="0"/>
        <v>100</v>
      </c>
    </row>
    <row r="23" spans="1:9" s="195" customFormat="1" ht="37.5" customHeight="1">
      <c r="A23" s="194">
        <v>13</v>
      </c>
      <c r="B23" s="125" t="s">
        <v>135</v>
      </c>
      <c r="C23" s="123" t="s">
        <v>23</v>
      </c>
      <c r="D23" s="123">
        <v>9110080210</v>
      </c>
      <c r="E23" s="123">
        <v>100</v>
      </c>
      <c r="F23" s="135">
        <f t="shared" si="3"/>
        <v>760552</v>
      </c>
      <c r="G23" s="135">
        <f t="shared" si="3"/>
        <v>760551.74</v>
      </c>
      <c r="H23" s="135">
        <f t="shared" si="3"/>
        <v>760551.74</v>
      </c>
      <c r="I23" s="136">
        <f t="shared" si="0"/>
        <v>100</v>
      </c>
    </row>
    <row r="24" spans="1:9" s="195" customFormat="1" ht="13.5" customHeight="1">
      <c r="A24" s="194">
        <v>14</v>
      </c>
      <c r="B24" s="125" t="s">
        <v>136</v>
      </c>
      <c r="C24" s="123" t="s">
        <v>23</v>
      </c>
      <c r="D24" s="123">
        <v>9110080210</v>
      </c>
      <c r="E24" s="123">
        <v>120</v>
      </c>
      <c r="F24" s="135">
        <v>760552</v>
      </c>
      <c r="G24" s="135">
        <v>760551.74</v>
      </c>
      <c r="H24" s="135">
        <v>760551.74</v>
      </c>
      <c r="I24" s="136">
        <f t="shared" si="0"/>
        <v>100</v>
      </c>
    </row>
    <row r="25" spans="1:9" s="198" customFormat="1" ht="27" customHeight="1">
      <c r="A25" s="194">
        <v>15</v>
      </c>
      <c r="B25" s="196" t="s">
        <v>13</v>
      </c>
      <c r="C25" s="123" t="s">
        <v>24</v>
      </c>
      <c r="D25" s="197"/>
      <c r="E25" s="197"/>
      <c r="F25" s="135">
        <f aca="true" t="shared" si="4" ref="F25:H26">F26</f>
        <v>3356693</v>
      </c>
      <c r="G25" s="135">
        <f t="shared" si="4"/>
        <v>3506062.1700000004</v>
      </c>
      <c r="H25" s="135">
        <f t="shared" si="4"/>
        <v>3506062.1700000004</v>
      </c>
      <c r="I25" s="147">
        <f t="shared" si="0"/>
        <v>100</v>
      </c>
    </row>
    <row r="26" spans="1:9" s="195" customFormat="1" ht="15" customHeight="1">
      <c r="A26" s="194">
        <v>16</v>
      </c>
      <c r="B26" s="196" t="s">
        <v>55</v>
      </c>
      <c r="C26" s="123" t="s">
        <v>24</v>
      </c>
      <c r="D26" s="123">
        <v>8100000000</v>
      </c>
      <c r="E26" s="123"/>
      <c r="F26" s="135">
        <f t="shared" si="4"/>
        <v>3356693</v>
      </c>
      <c r="G26" s="135">
        <f t="shared" si="4"/>
        <v>3506062.1700000004</v>
      </c>
      <c r="H26" s="135">
        <f t="shared" si="4"/>
        <v>3506062.1700000004</v>
      </c>
      <c r="I26" s="136">
        <f t="shared" si="0"/>
        <v>100</v>
      </c>
    </row>
    <row r="27" spans="1:9" s="195" customFormat="1" ht="15" customHeight="1">
      <c r="A27" s="194">
        <v>17</v>
      </c>
      <c r="B27" s="196" t="s">
        <v>255</v>
      </c>
      <c r="C27" s="123" t="s">
        <v>24</v>
      </c>
      <c r="D27" s="123">
        <v>8110000000</v>
      </c>
      <c r="E27" s="123"/>
      <c r="F27" s="135">
        <f>F34+F37</f>
        <v>3356693</v>
      </c>
      <c r="G27" s="135">
        <f>G28+G31+G34+G37</f>
        <v>3506062.1700000004</v>
      </c>
      <c r="H27" s="135">
        <f>H28+H31+H34+H37</f>
        <v>3506062.1700000004</v>
      </c>
      <c r="I27" s="136">
        <f t="shared" si="0"/>
        <v>100</v>
      </c>
    </row>
    <row r="28" spans="1:9" s="195" customFormat="1" ht="37.5" customHeight="1">
      <c r="A28" s="194">
        <v>18</v>
      </c>
      <c r="B28" s="93" t="s">
        <v>455</v>
      </c>
      <c r="C28" s="123" t="s">
        <v>24</v>
      </c>
      <c r="D28" s="123" t="s">
        <v>457</v>
      </c>
      <c r="E28" s="123"/>
      <c r="F28" s="135">
        <v>0</v>
      </c>
      <c r="G28" s="135">
        <f>G29</f>
        <v>14122</v>
      </c>
      <c r="H28" s="135">
        <f>H29</f>
        <v>14122</v>
      </c>
      <c r="I28" s="136">
        <f t="shared" si="0"/>
        <v>100</v>
      </c>
    </row>
    <row r="29" spans="1:9" s="195" customFormat="1" ht="37.5" customHeight="1">
      <c r="A29" s="194">
        <v>19</v>
      </c>
      <c r="B29" s="125" t="s">
        <v>135</v>
      </c>
      <c r="C29" s="123" t="s">
        <v>24</v>
      </c>
      <c r="D29" s="123" t="s">
        <v>457</v>
      </c>
      <c r="E29" s="123" t="s">
        <v>86</v>
      </c>
      <c r="F29" s="135">
        <v>0</v>
      </c>
      <c r="G29" s="135">
        <f>G30</f>
        <v>14122</v>
      </c>
      <c r="H29" s="135">
        <f>H30</f>
        <v>14122</v>
      </c>
      <c r="I29" s="136">
        <f t="shared" si="0"/>
        <v>100</v>
      </c>
    </row>
    <row r="30" spans="1:9" s="195" customFormat="1" ht="15" customHeight="1">
      <c r="A30" s="194">
        <v>20</v>
      </c>
      <c r="B30" s="125" t="s">
        <v>49</v>
      </c>
      <c r="C30" s="123" t="s">
        <v>24</v>
      </c>
      <c r="D30" s="123" t="s">
        <v>457</v>
      </c>
      <c r="E30" s="123" t="s">
        <v>197</v>
      </c>
      <c r="F30" s="135">
        <v>0</v>
      </c>
      <c r="G30" s="135">
        <v>14122</v>
      </c>
      <c r="H30" s="135">
        <v>14122</v>
      </c>
      <c r="I30" s="136">
        <f t="shared" si="0"/>
        <v>100</v>
      </c>
    </row>
    <row r="31" spans="1:9" s="195" customFormat="1" ht="50.25" customHeight="1">
      <c r="A31" s="194">
        <v>21</v>
      </c>
      <c r="B31" s="226" t="s">
        <v>456</v>
      </c>
      <c r="C31" s="123" t="s">
        <v>24</v>
      </c>
      <c r="D31" s="123" t="s">
        <v>458</v>
      </c>
      <c r="E31" s="123"/>
      <c r="F31" s="135">
        <v>0</v>
      </c>
      <c r="G31" s="135">
        <f>G32</f>
        <v>181776</v>
      </c>
      <c r="H31" s="135">
        <f>H32</f>
        <v>181776</v>
      </c>
      <c r="I31" s="136">
        <f t="shared" si="0"/>
        <v>100</v>
      </c>
    </row>
    <row r="32" spans="1:9" s="195" customFormat="1" ht="37.5" customHeight="1">
      <c r="A32" s="194">
        <v>22</v>
      </c>
      <c r="B32" s="125" t="s">
        <v>135</v>
      </c>
      <c r="C32" s="123" t="s">
        <v>24</v>
      </c>
      <c r="D32" s="123" t="s">
        <v>458</v>
      </c>
      <c r="E32" s="123" t="s">
        <v>86</v>
      </c>
      <c r="F32" s="135">
        <v>0</v>
      </c>
      <c r="G32" s="135">
        <f>G33</f>
        <v>181776</v>
      </c>
      <c r="H32" s="135">
        <f>H33</f>
        <v>181776</v>
      </c>
      <c r="I32" s="136">
        <f t="shared" si="0"/>
        <v>100</v>
      </c>
    </row>
    <row r="33" spans="1:9" s="195" customFormat="1" ht="15" customHeight="1">
      <c r="A33" s="194">
        <v>23</v>
      </c>
      <c r="B33" s="125" t="s">
        <v>49</v>
      </c>
      <c r="C33" s="123" t="s">
        <v>24</v>
      </c>
      <c r="D33" s="123" t="s">
        <v>458</v>
      </c>
      <c r="E33" s="123" t="s">
        <v>197</v>
      </c>
      <c r="F33" s="135">
        <v>0</v>
      </c>
      <c r="G33" s="135">
        <v>181776</v>
      </c>
      <c r="H33" s="135">
        <v>181776</v>
      </c>
      <c r="I33" s="136">
        <f t="shared" si="0"/>
        <v>100</v>
      </c>
    </row>
    <row r="34" spans="1:9" s="195" customFormat="1" ht="36" customHeight="1">
      <c r="A34" s="194">
        <v>24</v>
      </c>
      <c r="B34" s="155" t="s">
        <v>340</v>
      </c>
      <c r="C34" s="123" t="s">
        <v>24</v>
      </c>
      <c r="D34" s="123" t="s">
        <v>449</v>
      </c>
      <c r="E34" s="123"/>
      <c r="F34" s="135">
        <f aca="true" t="shared" si="5" ref="F34:H35">F35</f>
        <v>61090</v>
      </c>
      <c r="G34" s="135">
        <f t="shared" si="5"/>
        <v>90307</v>
      </c>
      <c r="H34" s="135">
        <f t="shared" si="5"/>
        <v>90307</v>
      </c>
      <c r="I34" s="136">
        <f t="shared" si="0"/>
        <v>100</v>
      </c>
    </row>
    <row r="35" spans="1:9" s="195" customFormat="1" ht="37.5" customHeight="1">
      <c r="A35" s="194">
        <v>25</v>
      </c>
      <c r="B35" s="125" t="s">
        <v>135</v>
      </c>
      <c r="C35" s="123" t="s">
        <v>24</v>
      </c>
      <c r="D35" s="123" t="s">
        <v>449</v>
      </c>
      <c r="E35" s="123" t="s">
        <v>86</v>
      </c>
      <c r="F35" s="135">
        <f t="shared" si="5"/>
        <v>61090</v>
      </c>
      <c r="G35" s="135">
        <f t="shared" si="5"/>
        <v>90307</v>
      </c>
      <c r="H35" s="135">
        <f t="shared" si="5"/>
        <v>90307</v>
      </c>
      <c r="I35" s="136">
        <f t="shared" si="0"/>
        <v>100</v>
      </c>
    </row>
    <row r="36" spans="1:9" s="195" customFormat="1" ht="15" customHeight="1">
      <c r="A36" s="194">
        <v>26</v>
      </c>
      <c r="B36" s="125" t="s">
        <v>49</v>
      </c>
      <c r="C36" s="123" t="s">
        <v>24</v>
      </c>
      <c r="D36" s="123" t="s">
        <v>449</v>
      </c>
      <c r="E36" s="123" t="s">
        <v>197</v>
      </c>
      <c r="F36" s="135">
        <v>61090</v>
      </c>
      <c r="G36" s="135">
        <v>90307</v>
      </c>
      <c r="H36" s="135">
        <v>90307</v>
      </c>
      <c r="I36" s="136">
        <f t="shared" si="0"/>
        <v>100</v>
      </c>
    </row>
    <row r="37" spans="1:9" s="195" customFormat="1" ht="28.5" customHeight="1">
      <c r="A37" s="194">
        <v>27</v>
      </c>
      <c r="B37" s="196" t="s">
        <v>50</v>
      </c>
      <c r="C37" s="123" t="s">
        <v>24</v>
      </c>
      <c r="D37" s="123">
        <v>8110080210</v>
      </c>
      <c r="E37" s="123"/>
      <c r="F37" s="135">
        <f>F38+F40+F42</f>
        <v>3295603</v>
      </c>
      <c r="G37" s="135">
        <f>G38+G40+G42</f>
        <v>3219857.1700000004</v>
      </c>
      <c r="H37" s="135">
        <f>H38+H40+H42</f>
        <v>3219857.1700000004</v>
      </c>
      <c r="I37" s="136">
        <f t="shared" si="0"/>
        <v>100</v>
      </c>
    </row>
    <row r="38" spans="1:9" s="195" customFormat="1" ht="24.75" customHeight="1">
      <c r="A38" s="194">
        <v>28</v>
      </c>
      <c r="B38" s="125" t="s">
        <v>135</v>
      </c>
      <c r="C38" s="123" t="s">
        <v>24</v>
      </c>
      <c r="D38" s="123">
        <v>8110080210</v>
      </c>
      <c r="E38" s="123">
        <v>100</v>
      </c>
      <c r="F38" s="135">
        <f>F39</f>
        <v>2462795</v>
      </c>
      <c r="G38" s="135">
        <f>G39</f>
        <v>2573998.74</v>
      </c>
      <c r="H38" s="135">
        <f>H39</f>
        <v>2573998.74</v>
      </c>
      <c r="I38" s="136">
        <f t="shared" si="0"/>
        <v>100</v>
      </c>
    </row>
    <row r="39" spans="1:9" s="195" customFormat="1" ht="15" customHeight="1">
      <c r="A39" s="194">
        <v>29</v>
      </c>
      <c r="B39" s="125" t="s">
        <v>49</v>
      </c>
      <c r="C39" s="123" t="s">
        <v>24</v>
      </c>
      <c r="D39" s="123">
        <v>8110080210</v>
      </c>
      <c r="E39" s="123">
        <v>120</v>
      </c>
      <c r="F39" s="135">
        <v>2462795</v>
      </c>
      <c r="G39" s="135">
        <v>2573998.74</v>
      </c>
      <c r="H39" s="135">
        <v>2573998.74</v>
      </c>
      <c r="I39" s="136">
        <f t="shared" si="0"/>
        <v>100</v>
      </c>
    </row>
    <row r="40" spans="1:9" s="195" customFormat="1" ht="18.75" customHeight="1">
      <c r="A40" s="194">
        <v>30</v>
      </c>
      <c r="B40" s="125" t="s">
        <v>137</v>
      </c>
      <c r="C40" s="123" t="s">
        <v>24</v>
      </c>
      <c r="D40" s="123">
        <v>8110080210</v>
      </c>
      <c r="E40" s="123">
        <v>200</v>
      </c>
      <c r="F40" s="135">
        <f>F41</f>
        <v>828274</v>
      </c>
      <c r="G40" s="135">
        <f>G41</f>
        <v>641040.58</v>
      </c>
      <c r="H40" s="135">
        <f>H41</f>
        <v>641040.58</v>
      </c>
      <c r="I40" s="136">
        <f t="shared" si="0"/>
        <v>100</v>
      </c>
    </row>
    <row r="41" spans="1:9" s="195" customFormat="1" ht="12" customHeight="1">
      <c r="A41" s="194">
        <v>31</v>
      </c>
      <c r="B41" s="125" t="s">
        <v>138</v>
      </c>
      <c r="C41" s="123" t="s">
        <v>24</v>
      </c>
      <c r="D41" s="123">
        <v>8110080210</v>
      </c>
      <c r="E41" s="123">
        <v>240</v>
      </c>
      <c r="F41" s="100">
        <v>828274</v>
      </c>
      <c r="G41" s="100">
        <v>641040.58</v>
      </c>
      <c r="H41" s="100">
        <v>641040.58</v>
      </c>
      <c r="I41" s="136">
        <f t="shared" si="0"/>
        <v>100</v>
      </c>
    </row>
    <row r="42" spans="1:9" s="195" customFormat="1" ht="12.75" customHeight="1">
      <c r="A42" s="194">
        <v>32</v>
      </c>
      <c r="B42" s="125" t="s">
        <v>52</v>
      </c>
      <c r="C42" s="123" t="s">
        <v>24</v>
      </c>
      <c r="D42" s="123">
        <v>8110080210</v>
      </c>
      <c r="E42" s="123">
        <v>800</v>
      </c>
      <c r="F42" s="135">
        <f>F43</f>
        <v>4534</v>
      </c>
      <c r="G42" s="135">
        <f>G43</f>
        <v>4817.85</v>
      </c>
      <c r="H42" s="135">
        <f>H43</f>
        <v>4817.85</v>
      </c>
      <c r="I42" s="136">
        <f t="shared" si="0"/>
        <v>100</v>
      </c>
    </row>
    <row r="43" spans="1:9" s="195" customFormat="1" ht="12.75" customHeight="1">
      <c r="A43" s="194">
        <v>33</v>
      </c>
      <c r="B43" s="125" t="s">
        <v>53</v>
      </c>
      <c r="C43" s="123" t="s">
        <v>24</v>
      </c>
      <c r="D43" s="123">
        <v>8110080210</v>
      </c>
      <c r="E43" s="123">
        <v>850</v>
      </c>
      <c r="F43" s="100">
        <v>4534</v>
      </c>
      <c r="G43" s="100">
        <v>4817.85</v>
      </c>
      <c r="H43" s="100">
        <v>4817.85</v>
      </c>
      <c r="I43" s="136">
        <f t="shared" si="0"/>
        <v>100</v>
      </c>
    </row>
    <row r="44" spans="1:9" s="195" customFormat="1" ht="12.75" customHeight="1">
      <c r="A44" s="194">
        <v>34</v>
      </c>
      <c r="B44" s="55" t="s">
        <v>446</v>
      </c>
      <c r="C44" s="123" t="s">
        <v>445</v>
      </c>
      <c r="D44" s="99" t="s">
        <v>238</v>
      </c>
      <c r="E44" s="123"/>
      <c r="F44" s="100">
        <f aca="true" t="shared" si="6" ref="F44:H46">F45</f>
        <v>84059.4</v>
      </c>
      <c r="G44" s="100">
        <f t="shared" si="6"/>
        <v>184059.4</v>
      </c>
      <c r="H44" s="100">
        <f t="shared" si="6"/>
        <v>184059.4</v>
      </c>
      <c r="I44" s="136">
        <f t="shared" si="0"/>
        <v>100</v>
      </c>
    </row>
    <row r="45" spans="1:9" s="195" customFormat="1" ht="38.25" customHeight="1">
      <c r="A45" s="194">
        <v>35</v>
      </c>
      <c r="B45" s="55" t="s">
        <v>50</v>
      </c>
      <c r="C45" s="123" t="s">
        <v>445</v>
      </c>
      <c r="D45" s="99" t="s">
        <v>238</v>
      </c>
      <c r="E45" s="123"/>
      <c r="F45" s="100">
        <f t="shared" si="6"/>
        <v>84059.4</v>
      </c>
      <c r="G45" s="100">
        <f t="shared" si="6"/>
        <v>184059.4</v>
      </c>
      <c r="H45" s="100">
        <f t="shared" si="6"/>
        <v>184059.4</v>
      </c>
      <c r="I45" s="136">
        <f t="shared" si="0"/>
        <v>100</v>
      </c>
    </row>
    <row r="46" spans="1:9" s="195" customFormat="1" ht="12.75" customHeight="1">
      <c r="A46" s="194">
        <v>36</v>
      </c>
      <c r="B46" s="55" t="s">
        <v>52</v>
      </c>
      <c r="C46" s="123" t="s">
        <v>445</v>
      </c>
      <c r="D46" s="99" t="s">
        <v>238</v>
      </c>
      <c r="E46" s="123" t="s">
        <v>199</v>
      </c>
      <c r="F46" s="100">
        <f t="shared" si="6"/>
        <v>84059.4</v>
      </c>
      <c r="G46" s="100">
        <f t="shared" si="6"/>
        <v>184059.4</v>
      </c>
      <c r="H46" s="100">
        <f t="shared" si="6"/>
        <v>184059.4</v>
      </c>
      <c r="I46" s="136">
        <f t="shared" si="0"/>
        <v>100</v>
      </c>
    </row>
    <row r="47" spans="1:9" s="195" customFormat="1" ht="12.75" customHeight="1">
      <c r="A47" s="194">
        <v>37</v>
      </c>
      <c r="B47" s="55" t="s">
        <v>450</v>
      </c>
      <c r="C47" s="123" t="s">
        <v>445</v>
      </c>
      <c r="D47" s="99" t="s">
        <v>238</v>
      </c>
      <c r="E47" s="123" t="s">
        <v>201</v>
      </c>
      <c r="F47" s="100">
        <v>84059.4</v>
      </c>
      <c r="G47" s="100">
        <v>184059.4</v>
      </c>
      <c r="H47" s="100">
        <v>184059.4</v>
      </c>
      <c r="I47" s="136">
        <f t="shared" si="0"/>
        <v>100</v>
      </c>
    </row>
    <row r="48" spans="1:9" s="195" customFormat="1" ht="13.5" customHeight="1">
      <c r="A48" s="194">
        <v>38</v>
      </c>
      <c r="B48" s="125" t="s">
        <v>14</v>
      </c>
      <c r="C48" s="123" t="s">
        <v>25</v>
      </c>
      <c r="D48" s="123"/>
      <c r="E48" s="123"/>
      <c r="F48" s="135">
        <f>F49</f>
        <v>3000</v>
      </c>
      <c r="G48" s="135">
        <f aca="true" t="shared" si="7" ref="G48:H52">G49</f>
        <v>3000</v>
      </c>
      <c r="H48" s="135">
        <f t="shared" si="7"/>
        <v>0</v>
      </c>
      <c r="I48" s="136">
        <v>0</v>
      </c>
    </row>
    <row r="49" spans="1:9" s="195" customFormat="1" ht="15" customHeight="1">
      <c r="A49" s="194">
        <v>39</v>
      </c>
      <c r="B49" s="125" t="s">
        <v>68</v>
      </c>
      <c r="C49" s="123" t="s">
        <v>25</v>
      </c>
      <c r="D49" s="123">
        <v>8100000000</v>
      </c>
      <c r="E49" s="123"/>
      <c r="F49" s="135">
        <f>F50</f>
        <v>3000</v>
      </c>
      <c r="G49" s="135">
        <f t="shared" si="7"/>
        <v>3000</v>
      </c>
      <c r="H49" s="135">
        <f t="shared" si="7"/>
        <v>0</v>
      </c>
      <c r="I49" s="136">
        <v>0</v>
      </c>
    </row>
    <row r="50" spans="1:9" s="195" customFormat="1" ht="15.75" customHeight="1">
      <c r="A50" s="194">
        <v>40</v>
      </c>
      <c r="B50" s="199" t="s">
        <v>329</v>
      </c>
      <c r="C50" s="123" t="s">
        <v>25</v>
      </c>
      <c r="D50" s="123">
        <v>8110000000</v>
      </c>
      <c r="E50" s="123"/>
      <c r="F50" s="135">
        <f>F51</f>
        <v>3000</v>
      </c>
      <c r="G50" s="135">
        <f t="shared" si="7"/>
        <v>3000</v>
      </c>
      <c r="H50" s="135">
        <f t="shared" si="7"/>
        <v>0</v>
      </c>
      <c r="I50" s="136">
        <v>0</v>
      </c>
    </row>
    <row r="51" spans="1:9" s="195" customFormat="1" ht="12.75" customHeight="1">
      <c r="A51" s="194">
        <v>41</v>
      </c>
      <c r="B51" s="199" t="s">
        <v>139</v>
      </c>
      <c r="C51" s="123" t="s">
        <v>25</v>
      </c>
      <c r="D51" s="123">
        <v>8110080050</v>
      </c>
      <c r="E51" s="123"/>
      <c r="F51" s="135">
        <f>F52</f>
        <v>3000</v>
      </c>
      <c r="G51" s="135">
        <f t="shared" si="7"/>
        <v>3000</v>
      </c>
      <c r="H51" s="135">
        <f t="shared" si="7"/>
        <v>0</v>
      </c>
      <c r="I51" s="136">
        <v>0</v>
      </c>
    </row>
    <row r="52" spans="1:9" s="195" customFormat="1" ht="13.5" customHeight="1">
      <c r="A52" s="194">
        <v>42</v>
      </c>
      <c r="B52" s="125" t="s">
        <v>52</v>
      </c>
      <c r="C52" s="123" t="s">
        <v>25</v>
      </c>
      <c r="D52" s="123">
        <v>8110080050</v>
      </c>
      <c r="E52" s="123">
        <v>800</v>
      </c>
      <c r="F52" s="135">
        <f>F53</f>
        <v>3000</v>
      </c>
      <c r="G52" s="135">
        <f t="shared" si="7"/>
        <v>3000</v>
      </c>
      <c r="H52" s="135">
        <f t="shared" si="7"/>
        <v>0</v>
      </c>
      <c r="I52" s="136">
        <v>0</v>
      </c>
    </row>
    <row r="53" spans="1:9" s="195" customFormat="1" ht="16.5" customHeight="1">
      <c r="A53" s="194">
        <v>43</v>
      </c>
      <c r="B53" s="196" t="s">
        <v>54</v>
      </c>
      <c r="C53" s="123" t="s">
        <v>25</v>
      </c>
      <c r="D53" s="123">
        <v>8110080050</v>
      </c>
      <c r="E53" s="123">
        <v>870</v>
      </c>
      <c r="F53" s="135">
        <v>3000</v>
      </c>
      <c r="G53" s="135">
        <v>3000</v>
      </c>
      <c r="H53" s="135">
        <v>0</v>
      </c>
      <c r="I53" s="136">
        <v>0</v>
      </c>
    </row>
    <row r="54" spans="1:9" s="195" customFormat="1" ht="17.25" customHeight="1">
      <c r="A54" s="194">
        <v>44</v>
      </c>
      <c r="B54" s="199" t="s">
        <v>21</v>
      </c>
      <c r="C54" s="123" t="s">
        <v>26</v>
      </c>
      <c r="D54" s="123"/>
      <c r="E54" s="123"/>
      <c r="F54" s="135">
        <f>F55+F69</f>
        <v>489870</v>
      </c>
      <c r="G54" s="135">
        <f>G55+G69</f>
        <v>495387.07000000007</v>
      </c>
      <c r="H54" s="135">
        <f>H55+H69</f>
        <v>491831.07000000007</v>
      </c>
      <c r="I54" s="136">
        <f t="shared" si="0"/>
        <v>99.28217746983182</v>
      </c>
    </row>
    <row r="55" spans="1:9" s="195" customFormat="1" ht="25.5" customHeight="1">
      <c r="A55" s="194">
        <v>45</v>
      </c>
      <c r="B55" s="125" t="s">
        <v>297</v>
      </c>
      <c r="C55" s="123" t="s">
        <v>26</v>
      </c>
      <c r="D55" s="123">
        <v>100000000</v>
      </c>
      <c r="E55" s="123"/>
      <c r="F55" s="135">
        <f>F56</f>
        <v>471644</v>
      </c>
      <c r="G55" s="135">
        <f>G56</f>
        <v>455131.07000000007</v>
      </c>
      <c r="H55" s="135">
        <f>H56</f>
        <v>455131.07000000007</v>
      </c>
      <c r="I55" s="136">
        <f t="shared" si="0"/>
        <v>100</v>
      </c>
    </row>
    <row r="56" spans="1:9" s="195" customFormat="1" ht="18.75" customHeight="1">
      <c r="A56" s="194">
        <v>46</v>
      </c>
      <c r="B56" s="125" t="s">
        <v>298</v>
      </c>
      <c r="C56" s="123" t="s">
        <v>26</v>
      </c>
      <c r="D56" s="123">
        <v>110000000</v>
      </c>
      <c r="E56" s="123"/>
      <c r="F56" s="135">
        <f>F57+F60+F63+F66</f>
        <v>471644</v>
      </c>
      <c r="G56" s="135">
        <f>G57+G60+G63+G66</f>
        <v>455131.07000000007</v>
      </c>
      <c r="H56" s="135">
        <f>H57+H60+H63+H66</f>
        <v>455131.07000000007</v>
      </c>
      <c r="I56" s="136">
        <f t="shared" si="0"/>
        <v>100</v>
      </c>
    </row>
    <row r="57" spans="1:9" s="195" customFormat="1" ht="50.25" customHeight="1">
      <c r="A57" s="194">
        <v>47</v>
      </c>
      <c r="B57" s="55" t="s">
        <v>454</v>
      </c>
      <c r="C57" s="123" t="s">
        <v>26</v>
      </c>
      <c r="D57" s="99" t="s">
        <v>453</v>
      </c>
      <c r="E57" s="123"/>
      <c r="F57" s="135">
        <f aca="true" t="shared" si="8" ref="F57:H58">F58</f>
        <v>22111</v>
      </c>
      <c r="G57" s="135">
        <f t="shared" si="8"/>
        <v>11841.22</v>
      </c>
      <c r="H57" s="135">
        <f t="shared" si="8"/>
        <v>11841.22</v>
      </c>
      <c r="I57" s="136">
        <f t="shared" si="0"/>
        <v>100</v>
      </c>
    </row>
    <row r="58" spans="1:9" s="195" customFormat="1" ht="36" customHeight="1">
      <c r="A58" s="194">
        <v>48</v>
      </c>
      <c r="B58" s="199" t="s">
        <v>142</v>
      </c>
      <c r="C58" s="123" t="s">
        <v>26</v>
      </c>
      <c r="D58" s="99" t="s">
        <v>453</v>
      </c>
      <c r="E58" s="123" t="s">
        <v>86</v>
      </c>
      <c r="F58" s="135">
        <f t="shared" si="8"/>
        <v>22111</v>
      </c>
      <c r="G58" s="135">
        <f t="shared" si="8"/>
        <v>11841.22</v>
      </c>
      <c r="H58" s="135">
        <f t="shared" si="8"/>
        <v>11841.22</v>
      </c>
      <c r="I58" s="136">
        <f t="shared" si="0"/>
        <v>100</v>
      </c>
    </row>
    <row r="59" spans="1:9" s="195" customFormat="1" ht="13.5" customHeight="1">
      <c r="A59" s="194">
        <v>49</v>
      </c>
      <c r="B59" s="125" t="s">
        <v>49</v>
      </c>
      <c r="C59" s="123" t="s">
        <v>26</v>
      </c>
      <c r="D59" s="99" t="s">
        <v>453</v>
      </c>
      <c r="E59" s="123" t="s">
        <v>197</v>
      </c>
      <c r="F59" s="135">
        <v>22111</v>
      </c>
      <c r="G59" s="135">
        <v>11841.22</v>
      </c>
      <c r="H59" s="135">
        <v>11841.22</v>
      </c>
      <c r="I59" s="136">
        <f t="shared" si="0"/>
        <v>100</v>
      </c>
    </row>
    <row r="60" spans="1:9" s="195" customFormat="1" ht="60" customHeight="1">
      <c r="A60" s="194">
        <v>50</v>
      </c>
      <c r="B60" s="200" t="s">
        <v>302</v>
      </c>
      <c r="C60" s="123" t="s">
        <v>26</v>
      </c>
      <c r="D60" s="123" t="s">
        <v>489</v>
      </c>
      <c r="E60" s="123"/>
      <c r="F60" s="135">
        <f aca="true" t="shared" si="9" ref="F60:H61">F61</f>
        <v>26561</v>
      </c>
      <c r="G60" s="135">
        <f t="shared" si="9"/>
        <v>26561</v>
      </c>
      <c r="H60" s="135">
        <f t="shared" si="9"/>
        <v>26561</v>
      </c>
      <c r="I60" s="136">
        <f t="shared" si="0"/>
        <v>100</v>
      </c>
    </row>
    <row r="61" spans="1:9" s="195" customFormat="1" ht="41.25" customHeight="1">
      <c r="A61" s="194">
        <v>51</v>
      </c>
      <c r="B61" s="199" t="s">
        <v>142</v>
      </c>
      <c r="C61" s="123" t="s">
        <v>26</v>
      </c>
      <c r="D61" s="123" t="s">
        <v>489</v>
      </c>
      <c r="E61" s="123">
        <v>100</v>
      </c>
      <c r="F61" s="135">
        <f t="shared" si="9"/>
        <v>26561</v>
      </c>
      <c r="G61" s="135">
        <f t="shared" si="9"/>
        <v>26561</v>
      </c>
      <c r="H61" s="135">
        <f t="shared" si="9"/>
        <v>26561</v>
      </c>
      <c r="I61" s="136">
        <f t="shared" si="0"/>
        <v>100</v>
      </c>
    </row>
    <row r="62" spans="1:9" s="195" customFormat="1" ht="12" customHeight="1">
      <c r="A62" s="194">
        <v>52</v>
      </c>
      <c r="B62" s="125" t="s">
        <v>49</v>
      </c>
      <c r="C62" s="123" t="s">
        <v>26</v>
      </c>
      <c r="D62" s="123" t="s">
        <v>489</v>
      </c>
      <c r="E62" s="123">
        <v>120</v>
      </c>
      <c r="F62" s="135">
        <v>26561</v>
      </c>
      <c r="G62" s="135">
        <v>26561</v>
      </c>
      <c r="H62" s="135">
        <v>26561</v>
      </c>
      <c r="I62" s="136">
        <f t="shared" si="0"/>
        <v>100</v>
      </c>
    </row>
    <row r="63" spans="1:9" s="195" customFormat="1" ht="48.75" customHeight="1">
      <c r="A63" s="194">
        <v>53</v>
      </c>
      <c r="B63" s="155" t="s">
        <v>286</v>
      </c>
      <c r="C63" s="228" t="s">
        <v>26</v>
      </c>
      <c r="D63" s="99" t="s">
        <v>218</v>
      </c>
      <c r="E63" s="123"/>
      <c r="F63" s="100">
        <f aca="true" t="shared" si="10" ref="F63:H64">F64</f>
        <v>281981</v>
      </c>
      <c r="G63" s="100">
        <f t="shared" si="10"/>
        <v>275995.32</v>
      </c>
      <c r="H63" s="100">
        <f t="shared" si="10"/>
        <v>275995.32</v>
      </c>
      <c r="I63" s="151">
        <f t="shared" si="0"/>
        <v>100</v>
      </c>
    </row>
    <row r="64" spans="1:9" s="195" customFormat="1" ht="41.25" customHeight="1">
      <c r="A64" s="194">
        <v>54</v>
      </c>
      <c r="B64" s="199" t="s">
        <v>142</v>
      </c>
      <c r="C64" s="123" t="s">
        <v>26</v>
      </c>
      <c r="D64" s="99" t="s">
        <v>218</v>
      </c>
      <c r="E64" s="123" t="s">
        <v>86</v>
      </c>
      <c r="F64" s="100">
        <f t="shared" si="10"/>
        <v>281981</v>
      </c>
      <c r="G64" s="100">
        <f t="shared" si="10"/>
        <v>275995.32</v>
      </c>
      <c r="H64" s="100">
        <f t="shared" si="10"/>
        <v>275995.32</v>
      </c>
      <c r="I64" s="136">
        <f t="shared" si="0"/>
        <v>100</v>
      </c>
    </row>
    <row r="65" spans="1:9" s="195" customFormat="1" ht="16.5" customHeight="1">
      <c r="A65" s="194">
        <v>55</v>
      </c>
      <c r="B65" s="125" t="s">
        <v>49</v>
      </c>
      <c r="C65" s="123" t="s">
        <v>26</v>
      </c>
      <c r="D65" s="99" t="s">
        <v>218</v>
      </c>
      <c r="E65" s="123" t="s">
        <v>197</v>
      </c>
      <c r="F65" s="100">
        <v>281981</v>
      </c>
      <c r="G65" s="100">
        <v>275995.32</v>
      </c>
      <c r="H65" s="100">
        <v>275995.32</v>
      </c>
      <c r="I65" s="136">
        <f t="shared" si="0"/>
        <v>100</v>
      </c>
    </row>
    <row r="66" spans="1:9" s="195" customFormat="1" ht="49.5" customHeight="1">
      <c r="A66" s="194">
        <v>56</v>
      </c>
      <c r="B66" s="201" t="s">
        <v>260</v>
      </c>
      <c r="C66" s="123" t="s">
        <v>26</v>
      </c>
      <c r="D66" s="123" t="s">
        <v>299</v>
      </c>
      <c r="E66" s="123"/>
      <c r="F66" s="135">
        <f aca="true" t="shared" si="11" ref="F66:H67">+F67</f>
        <v>140991</v>
      </c>
      <c r="G66" s="135">
        <f t="shared" si="11"/>
        <v>140733.53</v>
      </c>
      <c r="H66" s="135">
        <f t="shared" si="11"/>
        <v>140733.53</v>
      </c>
      <c r="I66" s="136">
        <f t="shared" si="0"/>
        <v>100</v>
      </c>
    </row>
    <row r="67" spans="1:9" s="195" customFormat="1" ht="36" customHeight="1">
      <c r="A67" s="194">
        <v>57</v>
      </c>
      <c r="B67" s="125" t="s">
        <v>142</v>
      </c>
      <c r="C67" s="123" t="s">
        <v>26</v>
      </c>
      <c r="D67" s="123" t="s">
        <v>299</v>
      </c>
      <c r="E67" s="123">
        <v>100</v>
      </c>
      <c r="F67" s="135">
        <f t="shared" si="11"/>
        <v>140991</v>
      </c>
      <c r="G67" s="135">
        <f t="shared" si="11"/>
        <v>140733.53</v>
      </c>
      <c r="H67" s="135">
        <f t="shared" si="11"/>
        <v>140733.53</v>
      </c>
      <c r="I67" s="136">
        <f t="shared" si="0"/>
        <v>100</v>
      </c>
    </row>
    <row r="68" spans="1:9" s="195" customFormat="1" ht="11.25" customHeight="1">
      <c r="A68" s="194">
        <v>58</v>
      </c>
      <c r="B68" s="125" t="s">
        <v>49</v>
      </c>
      <c r="C68" s="123" t="s">
        <v>26</v>
      </c>
      <c r="D68" s="123" t="s">
        <v>299</v>
      </c>
      <c r="E68" s="123">
        <v>120</v>
      </c>
      <c r="F68" s="100">
        <v>140991</v>
      </c>
      <c r="G68" s="100">
        <v>140733.53</v>
      </c>
      <c r="H68" s="100">
        <v>140733.53</v>
      </c>
      <c r="I68" s="136">
        <f t="shared" si="0"/>
        <v>100</v>
      </c>
    </row>
    <row r="69" spans="1:9" s="195" customFormat="1" ht="11.25" customHeight="1">
      <c r="A69" s="194">
        <v>59</v>
      </c>
      <c r="B69" s="125" t="s">
        <v>68</v>
      </c>
      <c r="C69" s="123" t="s">
        <v>26</v>
      </c>
      <c r="D69" s="123" t="s">
        <v>301</v>
      </c>
      <c r="E69" s="123"/>
      <c r="F69" s="100">
        <f>F70</f>
        <v>18226</v>
      </c>
      <c r="G69" s="100">
        <f>G70</f>
        <v>40256</v>
      </c>
      <c r="H69" s="100">
        <f>H70</f>
        <v>36700</v>
      </c>
      <c r="I69" s="151">
        <f t="shared" si="0"/>
        <v>91.16653418124007</v>
      </c>
    </row>
    <row r="70" spans="1:9" s="195" customFormat="1" ht="11.25" customHeight="1">
      <c r="A70" s="194">
        <v>60</v>
      </c>
      <c r="B70" s="125" t="s">
        <v>255</v>
      </c>
      <c r="C70" s="123" t="s">
        <v>26</v>
      </c>
      <c r="D70" s="123" t="s">
        <v>220</v>
      </c>
      <c r="E70" s="123"/>
      <c r="F70" s="100">
        <f>F71+F74+F77</f>
        <v>18226</v>
      </c>
      <c r="G70" s="100">
        <f>G71+G74+G77</f>
        <v>40256</v>
      </c>
      <c r="H70" s="100">
        <f>H71+H74+H77</f>
        <v>36700</v>
      </c>
      <c r="I70" s="151">
        <f>H70/G70*100</f>
        <v>91.16653418124007</v>
      </c>
    </row>
    <row r="71" spans="1:9" s="195" customFormat="1" ht="35.25" customHeight="1">
      <c r="A71" s="194">
        <v>61</v>
      </c>
      <c r="B71" s="98" t="s">
        <v>452</v>
      </c>
      <c r="C71" s="123" t="s">
        <v>26</v>
      </c>
      <c r="D71" s="99" t="s">
        <v>451</v>
      </c>
      <c r="E71" s="123"/>
      <c r="F71" s="100">
        <f aca="true" t="shared" si="12" ref="F71:H72">F72</f>
        <v>15000</v>
      </c>
      <c r="G71" s="100">
        <f t="shared" si="12"/>
        <v>14000</v>
      </c>
      <c r="H71" s="100">
        <f t="shared" si="12"/>
        <v>14000</v>
      </c>
      <c r="I71" s="151">
        <f t="shared" si="0"/>
        <v>100</v>
      </c>
    </row>
    <row r="72" spans="1:9" s="195" customFormat="1" ht="11.25" customHeight="1">
      <c r="A72" s="194">
        <v>62</v>
      </c>
      <c r="B72" s="124" t="s">
        <v>51</v>
      </c>
      <c r="C72" s="123" t="s">
        <v>26</v>
      </c>
      <c r="D72" s="99" t="s">
        <v>451</v>
      </c>
      <c r="E72" s="123" t="s">
        <v>56</v>
      </c>
      <c r="F72" s="100">
        <f t="shared" si="12"/>
        <v>15000</v>
      </c>
      <c r="G72" s="100">
        <f t="shared" si="12"/>
        <v>14000</v>
      </c>
      <c r="H72" s="100">
        <f t="shared" si="12"/>
        <v>14000</v>
      </c>
      <c r="I72" s="151">
        <f t="shared" si="0"/>
        <v>100</v>
      </c>
    </row>
    <row r="73" spans="1:9" s="195" customFormat="1" ht="12.75" customHeight="1">
      <c r="A73" s="194">
        <v>63</v>
      </c>
      <c r="B73" s="124" t="s">
        <v>63</v>
      </c>
      <c r="C73" s="123" t="s">
        <v>26</v>
      </c>
      <c r="D73" s="99" t="s">
        <v>451</v>
      </c>
      <c r="E73" s="123" t="s">
        <v>44</v>
      </c>
      <c r="F73" s="100">
        <v>15000</v>
      </c>
      <c r="G73" s="100">
        <v>14000</v>
      </c>
      <c r="H73" s="100">
        <v>14000</v>
      </c>
      <c r="I73" s="151">
        <f t="shared" si="0"/>
        <v>100</v>
      </c>
    </row>
    <row r="74" spans="1:9" s="195" customFormat="1" ht="46.5" customHeight="1">
      <c r="A74" s="194">
        <v>64</v>
      </c>
      <c r="B74" s="196" t="s">
        <v>460</v>
      </c>
      <c r="C74" s="228" t="s">
        <v>26</v>
      </c>
      <c r="D74" s="143" t="s">
        <v>461</v>
      </c>
      <c r="E74" s="123"/>
      <c r="F74" s="100">
        <f aca="true" t="shared" si="13" ref="F74:H75">F75</f>
        <v>0</v>
      </c>
      <c r="G74" s="100">
        <f t="shared" si="13"/>
        <v>22700</v>
      </c>
      <c r="H74" s="100">
        <f t="shared" si="13"/>
        <v>22700</v>
      </c>
      <c r="I74" s="151">
        <f t="shared" si="0"/>
        <v>100</v>
      </c>
    </row>
    <row r="75" spans="1:9" s="195" customFormat="1" ht="11.25" customHeight="1">
      <c r="A75" s="194">
        <v>65</v>
      </c>
      <c r="B75" s="124" t="s">
        <v>51</v>
      </c>
      <c r="C75" s="123" t="s">
        <v>26</v>
      </c>
      <c r="D75" s="143" t="s">
        <v>461</v>
      </c>
      <c r="E75" s="123" t="s">
        <v>56</v>
      </c>
      <c r="F75" s="100">
        <f t="shared" si="13"/>
        <v>0</v>
      </c>
      <c r="G75" s="100">
        <f t="shared" si="13"/>
        <v>22700</v>
      </c>
      <c r="H75" s="100">
        <f t="shared" si="13"/>
        <v>22700</v>
      </c>
      <c r="I75" s="136">
        <f t="shared" si="0"/>
        <v>100</v>
      </c>
    </row>
    <row r="76" spans="1:9" s="195" customFormat="1" ht="11.25" customHeight="1">
      <c r="A76" s="194">
        <v>66</v>
      </c>
      <c r="B76" s="124" t="s">
        <v>63</v>
      </c>
      <c r="C76" s="123" t="s">
        <v>26</v>
      </c>
      <c r="D76" s="143" t="s">
        <v>461</v>
      </c>
      <c r="E76" s="123" t="s">
        <v>44</v>
      </c>
      <c r="F76" s="100">
        <v>0</v>
      </c>
      <c r="G76" s="100">
        <v>22700</v>
      </c>
      <c r="H76" s="100">
        <v>22700</v>
      </c>
      <c r="I76" s="136">
        <f t="shared" si="0"/>
        <v>100</v>
      </c>
    </row>
    <row r="77" spans="1:9" s="195" customFormat="1" ht="35.25" customHeight="1">
      <c r="A77" s="194">
        <v>67</v>
      </c>
      <c r="B77" s="125" t="s">
        <v>300</v>
      </c>
      <c r="C77" s="123" t="s">
        <v>26</v>
      </c>
      <c r="D77" s="123" t="s">
        <v>240</v>
      </c>
      <c r="E77" s="123"/>
      <c r="F77" s="135">
        <f aca="true" t="shared" si="14" ref="F77:H78">F78</f>
        <v>3226</v>
      </c>
      <c r="G77" s="135">
        <f t="shared" si="14"/>
        <v>3556</v>
      </c>
      <c r="H77" s="135">
        <f t="shared" si="14"/>
        <v>0</v>
      </c>
      <c r="I77" s="136">
        <v>0</v>
      </c>
    </row>
    <row r="78" spans="1:9" s="195" customFormat="1" ht="16.5" customHeight="1">
      <c r="A78" s="194">
        <v>68</v>
      </c>
      <c r="B78" s="199" t="s">
        <v>137</v>
      </c>
      <c r="C78" s="123" t="s">
        <v>26</v>
      </c>
      <c r="D78" s="123" t="s">
        <v>240</v>
      </c>
      <c r="E78" s="123">
        <v>200</v>
      </c>
      <c r="F78" s="135">
        <f t="shared" si="14"/>
        <v>3226</v>
      </c>
      <c r="G78" s="135">
        <f t="shared" si="14"/>
        <v>3556</v>
      </c>
      <c r="H78" s="135">
        <f t="shared" si="14"/>
        <v>0</v>
      </c>
      <c r="I78" s="136">
        <v>0</v>
      </c>
    </row>
    <row r="79" spans="1:9" s="195" customFormat="1" ht="14.25" customHeight="1">
      <c r="A79" s="194">
        <v>69</v>
      </c>
      <c r="B79" s="199" t="s">
        <v>138</v>
      </c>
      <c r="C79" s="123" t="s">
        <v>26</v>
      </c>
      <c r="D79" s="123" t="s">
        <v>240</v>
      </c>
      <c r="E79" s="123">
        <v>240</v>
      </c>
      <c r="F79" s="135">
        <v>3226</v>
      </c>
      <c r="G79" s="135">
        <v>3556</v>
      </c>
      <c r="H79" s="135">
        <v>0</v>
      </c>
      <c r="I79" s="136">
        <v>0</v>
      </c>
    </row>
    <row r="80" spans="1:9" s="195" customFormat="1" ht="15" customHeight="1">
      <c r="A80" s="194">
        <v>70</v>
      </c>
      <c r="B80" s="158" t="s">
        <v>210</v>
      </c>
      <c r="C80" s="123" t="s">
        <v>27</v>
      </c>
      <c r="D80" s="123"/>
      <c r="E80" s="123"/>
      <c r="F80" s="135">
        <f>+F81</f>
        <v>69028</v>
      </c>
      <c r="G80" s="135">
        <f>+G81</f>
        <v>82917</v>
      </c>
      <c r="H80" s="135">
        <f>+H81</f>
        <v>82917</v>
      </c>
      <c r="I80" s="136">
        <f t="shared" si="0"/>
        <v>100</v>
      </c>
    </row>
    <row r="81" spans="1:9" s="195" customFormat="1" ht="15" customHeight="1">
      <c r="A81" s="194">
        <v>71</v>
      </c>
      <c r="B81" s="125" t="s">
        <v>140</v>
      </c>
      <c r="C81" s="123" t="s">
        <v>28</v>
      </c>
      <c r="D81" s="123"/>
      <c r="E81" s="123"/>
      <c r="F81" s="135">
        <f aca="true" t="shared" si="15" ref="F81:H82">F82</f>
        <v>69028</v>
      </c>
      <c r="G81" s="135">
        <f t="shared" si="15"/>
        <v>82917</v>
      </c>
      <c r="H81" s="135">
        <f t="shared" si="15"/>
        <v>82917</v>
      </c>
      <c r="I81" s="136">
        <f t="shared" si="0"/>
        <v>100</v>
      </c>
    </row>
    <row r="82" spans="1:9" s="195" customFormat="1" ht="15" customHeight="1">
      <c r="A82" s="194">
        <v>72</v>
      </c>
      <c r="B82" s="125" t="s">
        <v>68</v>
      </c>
      <c r="C82" s="123" t="s">
        <v>28</v>
      </c>
      <c r="D82" s="123" t="s">
        <v>219</v>
      </c>
      <c r="E82" s="123"/>
      <c r="F82" s="135">
        <f t="shared" si="15"/>
        <v>69028</v>
      </c>
      <c r="G82" s="135">
        <f t="shared" si="15"/>
        <v>82917</v>
      </c>
      <c r="H82" s="135">
        <f t="shared" si="15"/>
        <v>82917</v>
      </c>
      <c r="I82" s="136">
        <f t="shared" si="0"/>
        <v>100</v>
      </c>
    </row>
    <row r="83" spans="1:9" s="195" customFormat="1" ht="12" customHeight="1">
      <c r="A83" s="194">
        <v>73</v>
      </c>
      <c r="B83" s="125" t="s">
        <v>255</v>
      </c>
      <c r="C83" s="123" t="s">
        <v>28</v>
      </c>
      <c r="D83" s="123" t="s">
        <v>220</v>
      </c>
      <c r="E83" s="123"/>
      <c r="F83" s="135">
        <f>+F84</f>
        <v>69028</v>
      </c>
      <c r="G83" s="135">
        <f>+G84+G87</f>
        <v>82917</v>
      </c>
      <c r="H83" s="135">
        <f>+H84+H87</f>
        <v>82917</v>
      </c>
      <c r="I83" s="136">
        <f t="shared" si="0"/>
        <v>100</v>
      </c>
    </row>
    <row r="84" spans="1:9" s="195" customFormat="1" ht="36.75" customHeight="1">
      <c r="A84" s="194">
        <v>74</v>
      </c>
      <c r="B84" s="125" t="s">
        <v>262</v>
      </c>
      <c r="C84" s="123" t="s">
        <v>28</v>
      </c>
      <c r="D84" s="123" t="s">
        <v>221</v>
      </c>
      <c r="E84" s="123"/>
      <c r="F84" s="135">
        <f>+F85+F87</f>
        <v>69028</v>
      </c>
      <c r="G84" s="135">
        <f aca="true" t="shared" si="16" ref="F84:H85">G85</f>
        <v>75807.61</v>
      </c>
      <c r="H84" s="135">
        <f t="shared" si="16"/>
        <v>75807.61</v>
      </c>
      <c r="I84" s="136">
        <f t="shared" si="0"/>
        <v>100</v>
      </c>
    </row>
    <row r="85" spans="1:9" s="195" customFormat="1" ht="25.5" customHeight="1">
      <c r="A85" s="194">
        <v>75</v>
      </c>
      <c r="B85" s="125" t="s">
        <v>135</v>
      </c>
      <c r="C85" s="123" t="s">
        <v>28</v>
      </c>
      <c r="D85" s="123" t="s">
        <v>221</v>
      </c>
      <c r="E85" s="123">
        <v>100</v>
      </c>
      <c r="F85" s="135">
        <f t="shared" si="16"/>
        <v>45669</v>
      </c>
      <c r="G85" s="135">
        <f t="shared" si="16"/>
        <v>75807.61</v>
      </c>
      <c r="H85" s="135">
        <f t="shared" si="16"/>
        <v>75807.61</v>
      </c>
      <c r="I85" s="136">
        <f t="shared" si="0"/>
        <v>100</v>
      </c>
    </row>
    <row r="86" spans="1:9" s="195" customFormat="1" ht="12" customHeight="1">
      <c r="A86" s="194">
        <v>76</v>
      </c>
      <c r="B86" s="154" t="s">
        <v>49</v>
      </c>
      <c r="C86" s="123" t="s">
        <v>28</v>
      </c>
      <c r="D86" s="123" t="s">
        <v>221</v>
      </c>
      <c r="E86" s="123">
        <v>120</v>
      </c>
      <c r="F86" s="100">
        <v>45669</v>
      </c>
      <c r="G86" s="100">
        <v>75807.61</v>
      </c>
      <c r="H86" s="100">
        <v>75807.61</v>
      </c>
      <c r="I86" s="136">
        <f t="shared" si="0"/>
        <v>100</v>
      </c>
    </row>
    <row r="87" spans="1:9" s="195" customFormat="1" ht="14.25" customHeight="1">
      <c r="A87" s="194">
        <v>77</v>
      </c>
      <c r="B87" s="154" t="s">
        <v>137</v>
      </c>
      <c r="C87" s="123" t="s">
        <v>28</v>
      </c>
      <c r="D87" s="123" t="s">
        <v>221</v>
      </c>
      <c r="E87" s="123">
        <v>200</v>
      </c>
      <c r="F87" s="135">
        <f>+F88</f>
        <v>23359</v>
      </c>
      <c r="G87" s="135">
        <f>+G88</f>
        <v>7109.39</v>
      </c>
      <c r="H87" s="135">
        <f>+H88</f>
        <v>7109.39</v>
      </c>
      <c r="I87" s="136">
        <f t="shared" si="0"/>
        <v>100</v>
      </c>
    </row>
    <row r="88" spans="1:9" s="195" customFormat="1" ht="13.5" customHeight="1">
      <c r="A88" s="194">
        <v>78</v>
      </c>
      <c r="B88" s="154" t="s">
        <v>138</v>
      </c>
      <c r="C88" s="123" t="s">
        <v>28</v>
      </c>
      <c r="D88" s="123" t="s">
        <v>221</v>
      </c>
      <c r="E88" s="123">
        <v>240</v>
      </c>
      <c r="F88" s="100">
        <v>23359</v>
      </c>
      <c r="G88" s="100">
        <v>7109.39</v>
      </c>
      <c r="H88" s="100">
        <v>7109.39</v>
      </c>
      <c r="I88" s="136">
        <f t="shared" si="0"/>
        <v>100</v>
      </c>
    </row>
    <row r="89" spans="1:9" s="195" customFormat="1" ht="16.5" customHeight="1">
      <c r="A89" s="194">
        <v>79</v>
      </c>
      <c r="B89" s="103" t="s">
        <v>202</v>
      </c>
      <c r="C89" s="123" t="s">
        <v>32</v>
      </c>
      <c r="D89" s="123"/>
      <c r="E89" s="123"/>
      <c r="F89" s="135">
        <f>F90+F99</f>
        <v>168765</v>
      </c>
      <c r="G89" s="135">
        <f>G90+G99</f>
        <v>139662.24</v>
      </c>
      <c r="H89" s="135">
        <f>H90+H99</f>
        <v>139662.24</v>
      </c>
      <c r="I89" s="136">
        <f t="shared" si="0"/>
        <v>100</v>
      </c>
    </row>
    <row r="90" spans="1:9" s="195" customFormat="1" ht="13.5" customHeight="1">
      <c r="A90" s="194">
        <v>80</v>
      </c>
      <c r="B90" s="124" t="s">
        <v>231</v>
      </c>
      <c r="C90" s="123" t="s">
        <v>232</v>
      </c>
      <c r="D90" s="177"/>
      <c r="E90" s="123"/>
      <c r="F90" s="135">
        <f aca="true" t="shared" si="17" ref="F90:H91">F91</f>
        <v>51765</v>
      </c>
      <c r="G90" s="135">
        <f t="shared" si="17"/>
        <v>76207</v>
      </c>
      <c r="H90" s="135">
        <f t="shared" si="17"/>
        <v>76207</v>
      </c>
      <c r="I90" s="136">
        <f t="shared" si="0"/>
        <v>100</v>
      </c>
    </row>
    <row r="91" spans="1:9" s="195" customFormat="1" ht="24" customHeight="1">
      <c r="A91" s="194">
        <v>81</v>
      </c>
      <c r="B91" s="125" t="s">
        <v>263</v>
      </c>
      <c r="C91" s="123" t="s">
        <v>232</v>
      </c>
      <c r="D91" s="123" t="s">
        <v>222</v>
      </c>
      <c r="E91" s="123"/>
      <c r="F91" s="135">
        <f t="shared" si="17"/>
        <v>51765</v>
      </c>
      <c r="G91" s="135">
        <f t="shared" si="17"/>
        <v>76207</v>
      </c>
      <c r="H91" s="135">
        <f t="shared" si="17"/>
        <v>76207</v>
      </c>
      <c r="I91" s="136">
        <f>H91/G91*100</f>
        <v>100</v>
      </c>
    </row>
    <row r="92" spans="1:9" s="195" customFormat="1" ht="11.25" customHeight="1">
      <c r="A92" s="194">
        <v>82</v>
      </c>
      <c r="B92" s="202" t="s">
        <v>264</v>
      </c>
      <c r="C92" s="123" t="s">
        <v>232</v>
      </c>
      <c r="D92" s="123" t="s">
        <v>223</v>
      </c>
      <c r="E92" s="123"/>
      <c r="F92" s="135">
        <f>F94</f>
        <v>51765</v>
      </c>
      <c r="G92" s="135">
        <f>G94+G96</f>
        <v>76207</v>
      </c>
      <c r="H92" s="135">
        <f>H94+H96</f>
        <v>76207</v>
      </c>
      <c r="I92" s="136">
        <f t="shared" si="0"/>
        <v>100</v>
      </c>
    </row>
    <row r="93" spans="1:9" s="195" customFormat="1" ht="50.25" customHeight="1">
      <c r="A93" s="194">
        <v>83</v>
      </c>
      <c r="B93" s="202" t="s">
        <v>265</v>
      </c>
      <c r="C93" s="123" t="s">
        <v>232</v>
      </c>
      <c r="D93" s="177" t="s">
        <v>303</v>
      </c>
      <c r="E93" s="123"/>
      <c r="F93" s="135">
        <f aca="true" t="shared" si="18" ref="F93:H94">F94</f>
        <v>51765</v>
      </c>
      <c r="G93" s="135">
        <f t="shared" si="18"/>
        <v>51907</v>
      </c>
      <c r="H93" s="135">
        <f t="shared" si="18"/>
        <v>51907</v>
      </c>
      <c r="I93" s="136">
        <f t="shared" si="0"/>
        <v>100</v>
      </c>
    </row>
    <row r="94" spans="1:9" s="195" customFormat="1" ht="15" customHeight="1">
      <c r="A94" s="194">
        <v>84</v>
      </c>
      <c r="B94" s="154" t="s">
        <v>137</v>
      </c>
      <c r="C94" s="123" t="s">
        <v>232</v>
      </c>
      <c r="D94" s="177" t="s">
        <v>303</v>
      </c>
      <c r="E94" s="123"/>
      <c r="F94" s="135">
        <f t="shared" si="18"/>
        <v>51765</v>
      </c>
      <c r="G94" s="135">
        <f t="shared" si="18"/>
        <v>51907</v>
      </c>
      <c r="H94" s="135">
        <f t="shared" si="18"/>
        <v>51907</v>
      </c>
      <c r="I94" s="136">
        <f t="shared" si="0"/>
        <v>100</v>
      </c>
    </row>
    <row r="95" spans="1:9" s="195" customFormat="1" ht="15.75" customHeight="1">
      <c r="A95" s="194">
        <v>85</v>
      </c>
      <c r="B95" s="154" t="s">
        <v>138</v>
      </c>
      <c r="C95" s="123" t="s">
        <v>232</v>
      </c>
      <c r="D95" s="177" t="s">
        <v>303</v>
      </c>
      <c r="E95" s="123"/>
      <c r="F95" s="135">
        <v>51765</v>
      </c>
      <c r="G95" s="135">
        <v>51907</v>
      </c>
      <c r="H95" s="135">
        <v>51907</v>
      </c>
      <c r="I95" s="136">
        <f t="shared" si="0"/>
        <v>100</v>
      </c>
    </row>
    <row r="96" spans="1:9" s="195" customFormat="1" ht="51" customHeight="1">
      <c r="A96" s="194">
        <v>86</v>
      </c>
      <c r="B96" s="46" t="s">
        <v>463</v>
      </c>
      <c r="C96" s="123" t="s">
        <v>232</v>
      </c>
      <c r="D96" s="177" t="s">
        <v>490</v>
      </c>
      <c r="E96" s="123"/>
      <c r="F96" s="135">
        <f aca="true" t="shared" si="19" ref="F96:H97">F97</f>
        <v>0</v>
      </c>
      <c r="G96" s="135">
        <f t="shared" si="19"/>
        <v>24300</v>
      </c>
      <c r="H96" s="135">
        <f t="shared" si="19"/>
        <v>24300</v>
      </c>
      <c r="I96" s="136">
        <f t="shared" si="0"/>
        <v>100</v>
      </c>
    </row>
    <row r="97" spans="1:9" s="195" customFormat="1" ht="15.75" customHeight="1">
      <c r="A97" s="194">
        <v>87</v>
      </c>
      <c r="B97" s="154" t="s">
        <v>137</v>
      </c>
      <c r="C97" s="123" t="s">
        <v>232</v>
      </c>
      <c r="D97" s="177" t="s">
        <v>490</v>
      </c>
      <c r="E97" s="123" t="s">
        <v>56</v>
      </c>
      <c r="F97" s="135">
        <f t="shared" si="19"/>
        <v>0</v>
      </c>
      <c r="G97" s="135">
        <f t="shared" si="19"/>
        <v>24300</v>
      </c>
      <c r="H97" s="135">
        <f t="shared" si="19"/>
        <v>24300</v>
      </c>
      <c r="I97" s="136">
        <f t="shared" si="0"/>
        <v>100</v>
      </c>
    </row>
    <row r="98" spans="1:9" s="195" customFormat="1" ht="15.75" customHeight="1">
      <c r="A98" s="194">
        <v>88</v>
      </c>
      <c r="B98" s="154" t="s">
        <v>138</v>
      </c>
      <c r="C98" s="123" t="s">
        <v>232</v>
      </c>
      <c r="D98" s="177" t="s">
        <v>490</v>
      </c>
      <c r="E98" s="123" t="s">
        <v>44</v>
      </c>
      <c r="F98" s="135">
        <v>0</v>
      </c>
      <c r="G98" s="135">
        <v>24300</v>
      </c>
      <c r="H98" s="135">
        <v>24300</v>
      </c>
      <c r="I98" s="136">
        <f t="shared" si="0"/>
        <v>100</v>
      </c>
    </row>
    <row r="99" spans="1:9" s="195" customFormat="1" ht="16.5" customHeight="1">
      <c r="A99" s="194">
        <v>89</v>
      </c>
      <c r="B99" s="125" t="s">
        <v>35</v>
      </c>
      <c r="C99" s="123" t="s">
        <v>34</v>
      </c>
      <c r="D99" s="177"/>
      <c r="E99" s="123"/>
      <c r="F99" s="135">
        <f aca="true" t="shared" si="20" ref="F99:H103">F100</f>
        <v>117000</v>
      </c>
      <c r="G99" s="135">
        <f t="shared" si="20"/>
        <v>63455.24</v>
      </c>
      <c r="H99" s="135">
        <f t="shared" si="20"/>
        <v>63455.24</v>
      </c>
      <c r="I99" s="136">
        <f t="shared" si="0"/>
        <v>100</v>
      </c>
    </row>
    <row r="100" spans="1:9" s="195" customFormat="1" ht="26.25" customHeight="1">
      <c r="A100" s="194">
        <v>90</v>
      </c>
      <c r="B100" s="125" t="s">
        <v>263</v>
      </c>
      <c r="C100" s="123" t="s">
        <v>34</v>
      </c>
      <c r="D100" s="123" t="s">
        <v>222</v>
      </c>
      <c r="E100" s="123"/>
      <c r="F100" s="135">
        <f t="shared" si="20"/>
        <v>117000</v>
      </c>
      <c r="G100" s="135">
        <f t="shared" si="20"/>
        <v>63455.24</v>
      </c>
      <c r="H100" s="135">
        <f t="shared" si="20"/>
        <v>63455.24</v>
      </c>
      <c r="I100" s="136">
        <f t="shared" si="0"/>
        <v>100</v>
      </c>
    </row>
    <row r="101" spans="1:9" s="195" customFormat="1" ht="16.5" customHeight="1">
      <c r="A101" s="194">
        <v>91</v>
      </c>
      <c r="B101" s="202" t="s">
        <v>264</v>
      </c>
      <c r="C101" s="123" t="s">
        <v>34</v>
      </c>
      <c r="D101" s="123" t="s">
        <v>223</v>
      </c>
      <c r="E101" s="123"/>
      <c r="F101" s="135">
        <f t="shared" si="20"/>
        <v>117000</v>
      </c>
      <c r="G101" s="135">
        <f t="shared" si="20"/>
        <v>63455.24</v>
      </c>
      <c r="H101" s="135">
        <f t="shared" si="20"/>
        <v>63455.24</v>
      </c>
      <c r="I101" s="136">
        <f t="shared" si="0"/>
        <v>100</v>
      </c>
    </row>
    <row r="102" spans="1:9" s="195" customFormat="1" ht="49.5" customHeight="1">
      <c r="A102" s="194">
        <v>92</v>
      </c>
      <c r="B102" s="202" t="s">
        <v>304</v>
      </c>
      <c r="C102" s="123" t="s">
        <v>34</v>
      </c>
      <c r="D102" s="123" t="s">
        <v>224</v>
      </c>
      <c r="E102" s="123"/>
      <c r="F102" s="135">
        <f t="shared" si="20"/>
        <v>117000</v>
      </c>
      <c r="G102" s="135">
        <f t="shared" si="20"/>
        <v>63455.24</v>
      </c>
      <c r="H102" s="135">
        <f t="shared" si="20"/>
        <v>63455.24</v>
      </c>
      <c r="I102" s="136">
        <f t="shared" si="0"/>
        <v>100</v>
      </c>
    </row>
    <row r="103" spans="1:9" s="195" customFormat="1" ht="13.5" customHeight="1">
      <c r="A103" s="194">
        <v>93</v>
      </c>
      <c r="B103" s="125" t="s">
        <v>137</v>
      </c>
      <c r="C103" s="123" t="s">
        <v>34</v>
      </c>
      <c r="D103" s="123" t="s">
        <v>224</v>
      </c>
      <c r="E103" s="123">
        <v>200</v>
      </c>
      <c r="F103" s="135">
        <f t="shared" si="20"/>
        <v>117000</v>
      </c>
      <c r="G103" s="135">
        <f t="shared" si="20"/>
        <v>63455.24</v>
      </c>
      <c r="H103" s="135">
        <f t="shared" si="20"/>
        <v>63455.24</v>
      </c>
      <c r="I103" s="136">
        <f t="shared" si="0"/>
        <v>100</v>
      </c>
    </row>
    <row r="104" spans="1:9" s="195" customFormat="1" ht="12.75" customHeight="1">
      <c r="A104" s="194">
        <v>94</v>
      </c>
      <c r="B104" s="154" t="s">
        <v>138</v>
      </c>
      <c r="C104" s="123" t="s">
        <v>34</v>
      </c>
      <c r="D104" s="123" t="s">
        <v>224</v>
      </c>
      <c r="E104" s="123">
        <v>240</v>
      </c>
      <c r="F104" s="160">
        <v>117000</v>
      </c>
      <c r="G104" s="161">
        <v>63455.24</v>
      </c>
      <c r="H104" s="161">
        <v>63455.24</v>
      </c>
      <c r="I104" s="136">
        <f t="shared" si="0"/>
        <v>100</v>
      </c>
    </row>
    <row r="105" spans="1:9" s="195" customFormat="1" ht="9.75" customHeight="1">
      <c r="A105" s="194">
        <v>95</v>
      </c>
      <c r="B105" s="203" t="s">
        <v>78</v>
      </c>
      <c r="C105" s="123" t="s">
        <v>75</v>
      </c>
      <c r="D105" s="123"/>
      <c r="E105" s="123"/>
      <c r="F105" s="138">
        <f>+F106</f>
        <v>307400</v>
      </c>
      <c r="G105" s="138">
        <f>G106</f>
        <v>864446.3</v>
      </c>
      <c r="H105" s="138">
        <f>H106</f>
        <v>844914.9400000001</v>
      </c>
      <c r="I105" s="136">
        <f t="shared" si="0"/>
        <v>97.74059302469107</v>
      </c>
    </row>
    <row r="106" spans="1:9" s="195" customFormat="1" ht="11.25" customHeight="1">
      <c r="A106" s="194">
        <v>96</v>
      </c>
      <c r="B106" s="154" t="s">
        <v>141</v>
      </c>
      <c r="C106" s="123" t="s">
        <v>77</v>
      </c>
      <c r="D106" s="123"/>
      <c r="E106" s="123"/>
      <c r="F106" s="135">
        <f aca="true" t="shared" si="21" ref="F106:H107">F107</f>
        <v>307400</v>
      </c>
      <c r="G106" s="135">
        <f t="shared" si="21"/>
        <v>864446.3</v>
      </c>
      <c r="H106" s="135">
        <f t="shared" si="21"/>
        <v>844914.9400000001</v>
      </c>
      <c r="I106" s="136">
        <f t="shared" si="0"/>
        <v>97.74059302469107</v>
      </c>
    </row>
    <row r="107" spans="1:9" s="195" customFormat="1" ht="25.5" customHeight="1">
      <c r="A107" s="194">
        <v>97</v>
      </c>
      <c r="B107" s="125" t="s">
        <v>305</v>
      </c>
      <c r="C107" s="123" t="s">
        <v>77</v>
      </c>
      <c r="D107" s="123" t="s">
        <v>222</v>
      </c>
      <c r="E107" s="123"/>
      <c r="F107" s="135">
        <f t="shared" si="21"/>
        <v>307400</v>
      </c>
      <c r="G107" s="135">
        <f t="shared" si="21"/>
        <v>864446.3</v>
      </c>
      <c r="H107" s="135">
        <f t="shared" si="21"/>
        <v>844914.9400000001</v>
      </c>
      <c r="I107" s="136">
        <f t="shared" si="0"/>
        <v>97.74059302469107</v>
      </c>
    </row>
    <row r="108" spans="1:9" s="195" customFormat="1" ht="24.75" customHeight="1">
      <c r="A108" s="194">
        <v>98</v>
      </c>
      <c r="B108" s="125" t="s">
        <v>290</v>
      </c>
      <c r="C108" s="123" t="s">
        <v>77</v>
      </c>
      <c r="D108" s="123" t="s">
        <v>225</v>
      </c>
      <c r="E108" s="123"/>
      <c r="F108" s="135">
        <f>+F109+F112</f>
        <v>307400</v>
      </c>
      <c r="G108" s="135">
        <f>G109+G112+G115</f>
        <v>864446.3</v>
      </c>
      <c r="H108" s="135">
        <f>H109+H112+H115</f>
        <v>844914.9400000001</v>
      </c>
      <c r="I108" s="136">
        <f>H108/G108*100</f>
        <v>97.74059302469107</v>
      </c>
    </row>
    <row r="109" spans="1:9" s="195" customFormat="1" ht="57" customHeight="1">
      <c r="A109" s="194">
        <v>99</v>
      </c>
      <c r="B109" s="154" t="s">
        <v>330</v>
      </c>
      <c r="C109" s="123" t="s">
        <v>77</v>
      </c>
      <c r="D109" s="123" t="s">
        <v>226</v>
      </c>
      <c r="E109" s="123"/>
      <c r="F109" s="139">
        <f aca="true" t="shared" si="22" ref="F109:H110">F110</f>
        <v>109400</v>
      </c>
      <c r="G109" s="139">
        <f t="shared" si="22"/>
        <v>109400</v>
      </c>
      <c r="H109" s="148">
        <f t="shared" si="22"/>
        <v>89868.64</v>
      </c>
      <c r="I109" s="136">
        <v>82.1</v>
      </c>
    </row>
    <row r="110" spans="1:9" s="195" customFormat="1" ht="14.25" customHeight="1">
      <c r="A110" s="194">
        <v>100</v>
      </c>
      <c r="B110" s="154" t="s">
        <v>51</v>
      </c>
      <c r="C110" s="123" t="s">
        <v>77</v>
      </c>
      <c r="D110" s="123" t="s">
        <v>226</v>
      </c>
      <c r="E110" s="123">
        <v>200</v>
      </c>
      <c r="F110" s="139">
        <f t="shared" si="22"/>
        <v>109400</v>
      </c>
      <c r="G110" s="139">
        <f t="shared" si="22"/>
        <v>109400</v>
      </c>
      <c r="H110" s="148">
        <f t="shared" si="22"/>
        <v>89868.64</v>
      </c>
      <c r="I110" s="136">
        <v>82.1</v>
      </c>
    </row>
    <row r="111" spans="1:9" s="195" customFormat="1" ht="15.75" customHeight="1">
      <c r="A111" s="194">
        <v>101</v>
      </c>
      <c r="B111" s="125" t="s">
        <v>63</v>
      </c>
      <c r="C111" s="123" t="s">
        <v>77</v>
      </c>
      <c r="D111" s="123" t="s">
        <v>226</v>
      </c>
      <c r="E111" s="123" t="s">
        <v>44</v>
      </c>
      <c r="F111" s="160">
        <v>109400</v>
      </c>
      <c r="G111" s="160">
        <v>109400</v>
      </c>
      <c r="H111" s="161">
        <v>89868.64</v>
      </c>
      <c r="I111" s="136">
        <v>82.1</v>
      </c>
    </row>
    <row r="112" spans="1:9" s="195" customFormat="1" ht="60" customHeight="1">
      <c r="A112" s="194">
        <v>102</v>
      </c>
      <c r="B112" s="153" t="s">
        <v>337</v>
      </c>
      <c r="C112" s="123" t="s">
        <v>77</v>
      </c>
      <c r="D112" s="108" t="s">
        <v>336</v>
      </c>
      <c r="E112" s="123"/>
      <c r="F112" s="139">
        <f aca="true" t="shared" si="23" ref="F112:H113">F113</f>
        <v>198000</v>
      </c>
      <c r="G112" s="139">
        <f t="shared" si="23"/>
        <v>595816.3</v>
      </c>
      <c r="H112" s="139">
        <f t="shared" si="23"/>
        <v>595816.3</v>
      </c>
      <c r="I112" s="136">
        <f aca="true" t="shared" si="24" ref="I112:I154">H112/G112*100</f>
        <v>100</v>
      </c>
    </row>
    <row r="113" spans="1:9" s="195" customFormat="1" ht="15" customHeight="1">
      <c r="A113" s="194">
        <v>103</v>
      </c>
      <c r="B113" s="125" t="s">
        <v>51</v>
      </c>
      <c r="C113" s="123" t="s">
        <v>77</v>
      </c>
      <c r="D113" s="108" t="s">
        <v>336</v>
      </c>
      <c r="E113" s="123" t="s">
        <v>56</v>
      </c>
      <c r="F113" s="139">
        <f t="shared" si="23"/>
        <v>198000</v>
      </c>
      <c r="G113" s="139">
        <f t="shared" si="23"/>
        <v>595816.3</v>
      </c>
      <c r="H113" s="139">
        <f t="shared" si="23"/>
        <v>595816.3</v>
      </c>
      <c r="I113" s="136">
        <f t="shared" si="24"/>
        <v>100</v>
      </c>
    </row>
    <row r="114" spans="1:9" s="195" customFormat="1" ht="15" customHeight="1">
      <c r="A114" s="194">
        <v>104</v>
      </c>
      <c r="B114" s="125" t="s">
        <v>63</v>
      </c>
      <c r="C114" s="123" t="s">
        <v>77</v>
      </c>
      <c r="D114" s="108" t="s">
        <v>336</v>
      </c>
      <c r="E114" s="123" t="s">
        <v>44</v>
      </c>
      <c r="F114" s="139">
        <v>198000</v>
      </c>
      <c r="G114" s="139">
        <v>595816.3</v>
      </c>
      <c r="H114" s="139">
        <v>595816.3</v>
      </c>
      <c r="I114" s="136">
        <f t="shared" si="24"/>
        <v>100</v>
      </c>
    </row>
    <row r="115" spans="1:9" s="195" customFormat="1" ht="60" customHeight="1">
      <c r="A115" s="194">
        <v>105</v>
      </c>
      <c r="B115" s="110" t="s">
        <v>269</v>
      </c>
      <c r="C115" s="123" t="s">
        <v>77</v>
      </c>
      <c r="D115" s="146" t="s">
        <v>328</v>
      </c>
      <c r="E115" s="123"/>
      <c r="F115" s="139">
        <f>F116</f>
        <v>0</v>
      </c>
      <c r="G115" s="139">
        <f>G116</f>
        <v>159230</v>
      </c>
      <c r="H115" s="139">
        <f>H116</f>
        <v>159230</v>
      </c>
      <c r="I115" s="136">
        <f t="shared" si="24"/>
        <v>100</v>
      </c>
    </row>
    <row r="116" spans="1:9" s="195" customFormat="1" ht="14.25" customHeight="1">
      <c r="A116" s="194">
        <v>106</v>
      </c>
      <c r="B116" s="125" t="s">
        <v>212</v>
      </c>
      <c r="C116" s="123" t="s">
        <v>77</v>
      </c>
      <c r="D116" s="127" t="s">
        <v>328</v>
      </c>
      <c r="E116" s="123" t="s">
        <v>56</v>
      </c>
      <c r="F116" s="139">
        <f>F117</f>
        <v>0</v>
      </c>
      <c r="G116" s="139">
        <f>G120</f>
        <v>159230</v>
      </c>
      <c r="H116" s="139">
        <f>H120</f>
        <v>159230</v>
      </c>
      <c r="I116" s="136">
        <f t="shared" si="24"/>
        <v>100</v>
      </c>
    </row>
    <row r="117" spans="1:9" s="195" customFormat="1" ht="0.75" customHeight="1" hidden="1">
      <c r="A117" s="194">
        <v>85</v>
      </c>
      <c r="B117" s="125" t="s">
        <v>213</v>
      </c>
      <c r="C117" s="123" t="s">
        <v>77</v>
      </c>
      <c r="D117" s="123" t="s">
        <v>167</v>
      </c>
      <c r="E117" s="123" t="s">
        <v>44</v>
      </c>
      <c r="F117" s="139">
        <v>0</v>
      </c>
      <c r="G117" s="139">
        <v>56</v>
      </c>
      <c r="H117" s="139">
        <v>56</v>
      </c>
      <c r="I117" s="136">
        <f t="shared" si="24"/>
        <v>100</v>
      </c>
    </row>
    <row r="118" spans="1:9" s="195" customFormat="1" ht="15.75" customHeight="1" hidden="1">
      <c r="A118" s="194">
        <v>86</v>
      </c>
      <c r="B118" s="202" t="s">
        <v>214</v>
      </c>
      <c r="C118" s="123" t="s">
        <v>77</v>
      </c>
      <c r="D118" s="123" t="s">
        <v>204</v>
      </c>
      <c r="E118" s="123"/>
      <c r="F118" s="139">
        <f aca="true" t="shared" si="25" ref="F118:H119">F119</f>
        <v>0</v>
      </c>
      <c r="G118" s="139">
        <f t="shared" si="25"/>
        <v>159230</v>
      </c>
      <c r="H118" s="139">
        <f t="shared" si="25"/>
        <v>159230</v>
      </c>
      <c r="I118" s="136">
        <f t="shared" si="24"/>
        <v>100</v>
      </c>
    </row>
    <row r="119" spans="1:9" s="195" customFormat="1" ht="31.5" customHeight="1" hidden="1">
      <c r="A119" s="194">
        <v>87</v>
      </c>
      <c r="B119" s="125" t="s">
        <v>212</v>
      </c>
      <c r="C119" s="123" t="s">
        <v>77</v>
      </c>
      <c r="D119" s="123" t="s">
        <v>204</v>
      </c>
      <c r="E119" s="123" t="s">
        <v>56</v>
      </c>
      <c r="F119" s="139">
        <f t="shared" si="25"/>
        <v>0</v>
      </c>
      <c r="G119" s="139">
        <f t="shared" si="25"/>
        <v>159230</v>
      </c>
      <c r="H119" s="139">
        <f t="shared" si="25"/>
        <v>159230</v>
      </c>
      <c r="I119" s="136">
        <f t="shared" si="24"/>
        <v>100</v>
      </c>
    </row>
    <row r="120" spans="1:9" s="195" customFormat="1" ht="16.5" customHeight="1">
      <c r="A120" s="194">
        <v>107</v>
      </c>
      <c r="B120" s="125" t="s">
        <v>213</v>
      </c>
      <c r="C120" s="123" t="s">
        <v>77</v>
      </c>
      <c r="D120" s="127" t="s">
        <v>328</v>
      </c>
      <c r="E120" s="123" t="s">
        <v>44</v>
      </c>
      <c r="F120" s="139">
        <v>0</v>
      </c>
      <c r="G120" s="139">
        <v>159230</v>
      </c>
      <c r="H120" s="139">
        <v>159230</v>
      </c>
      <c r="I120" s="136">
        <f t="shared" si="24"/>
        <v>100</v>
      </c>
    </row>
    <row r="121" spans="1:9" s="195" customFormat="1" ht="15.75" customHeight="1">
      <c r="A121" s="194">
        <v>108</v>
      </c>
      <c r="B121" s="131" t="s">
        <v>17</v>
      </c>
      <c r="C121" s="123" t="s">
        <v>29</v>
      </c>
      <c r="D121" s="108" t="s">
        <v>341</v>
      </c>
      <c r="E121" s="123"/>
      <c r="F121" s="138">
        <f>F122+F131</f>
        <v>1150134.5</v>
      </c>
      <c r="G121" s="138">
        <f>+G122+G131</f>
        <v>1445353.03</v>
      </c>
      <c r="H121" s="138">
        <f>+H122+H131</f>
        <v>1296772.13</v>
      </c>
      <c r="I121" s="136">
        <f t="shared" si="24"/>
        <v>89.72009627295</v>
      </c>
    </row>
    <row r="122" spans="1:9" s="195" customFormat="1" ht="14.25" customHeight="1">
      <c r="A122" s="194">
        <v>109</v>
      </c>
      <c r="B122" s="131" t="s">
        <v>42</v>
      </c>
      <c r="C122" s="123" t="s">
        <v>43</v>
      </c>
      <c r="D122" s="108" t="s">
        <v>341</v>
      </c>
      <c r="E122" s="123"/>
      <c r="F122" s="138">
        <f>F123</f>
        <v>283630</v>
      </c>
      <c r="G122" s="138">
        <f>G123</f>
        <v>792583.13</v>
      </c>
      <c r="H122" s="138">
        <f>H123</f>
        <v>790062.13</v>
      </c>
      <c r="I122" s="136">
        <f t="shared" si="24"/>
        <v>99.68192610912624</v>
      </c>
    </row>
    <row r="123" spans="1:9" s="195" customFormat="1" ht="24" customHeight="1">
      <c r="A123" s="194">
        <v>110</v>
      </c>
      <c r="B123" s="154" t="s">
        <v>297</v>
      </c>
      <c r="C123" s="123" t="s">
        <v>43</v>
      </c>
      <c r="D123" s="123" t="s">
        <v>222</v>
      </c>
      <c r="E123" s="123"/>
      <c r="F123" s="135">
        <f>+F124</f>
        <v>283630</v>
      </c>
      <c r="G123" s="135">
        <f>+G124</f>
        <v>792583.13</v>
      </c>
      <c r="H123" s="135">
        <f>+H124</f>
        <v>790062.13</v>
      </c>
      <c r="I123" s="136">
        <f t="shared" si="24"/>
        <v>99.68192610912624</v>
      </c>
    </row>
    <row r="124" spans="1:9" s="195" customFormat="1" ht="13.5" customHeight="1">
      <c r="A124" s="194">
        <v>111</v>
      </c>
      <c r="B124" s="154" t="s">
        <v>258</v>
      </c>
      <c r="C124" s="123" t="s">
        <v>43</v>
      </c>
      <c r="D124" s="123" t="s">
        <v>227</v>
      </c>
      <c r="E124" s="123"/>
      <c r="F124" s="135">
        <f>F125</f>
        <v>283630</v>
      </c>
      <c r="G124" s="135">
        <f>G125+G128</f>
        <v>792583.13</v>
      </c>
      <c r="H124" s="135">
        <f>H125+H128</f>
        <v>790062.13</v>
      </c>
      <c r="I124" s="136">
        <f t="shared" si="24"/>
        <v>99.68192610912624</v>
      </c>
    </row>
    <row r="125" spans="1:9" s="195" customFormat="1" ht="47.25" customHeight="1">
      <c r="A125" s="194">
        <v>112</v>
      </c>
      <c r="B125" s="154" t="s">
        <v>306</v>
      </c>
      <c r="C125" s="123" t="s">
        <v>43</v>
      </c>
      <c r="D125" s="123" t="s">
        <v>218</v>
      </c>
      <c r="E125" s="123"/>
      <c r="F125" s="135">
        <f>F126</f>
        <v>283630</v>
      </c>
      <c r="G125" s="135">
        <f aca="true" t="shared" si="26" ref="F125:H126">G126</f>
        <v>185754.85</v>
      </c>
      <c r="H125" s="135">
        <f t="shared" si="26"/>
        <v>185754.85</v>
      </c>
      <c r="I125" s="136">
        <f t="shared" si="24"/>
        <v>100</v>
      </c>
    </row>
    <row r="126" spans="1:9" s="195" customFormat="1" ht="11.25" customHeight="1">
      <c r="A126" s="194">
        <v>113</v>
      </c>
      <c r="B126" s="204" t="s">
        <v>137</v>
      </c>
      <c r="C126" s="123" t="s">
        <v>43</v>
      </c>
      <c r="D126" s="123" t="s">
        <v>218</v>
      </c>
      <c r="E126" s="123" t="s">
        <v>56</v>
      </c>
      <c r="F126" s="135">
        <f t="shared" si="26"/>
        <v>283630</v>
      </c>
      <c r="G126" s="135">
        <f t="shared" si="26"/>
        <v>185754.85</v>
      </c>
      <c r="H126" s="135">
        <f t="shared" si="26"/>
        <v>185754.85</v>
      </c>
      <c r="I126" s="136">
        <f t="shared" si="24"/>
        <v>100</v>
      </c>
    </row>
    <row r="127" spans="1:9" s="195" customFormat="1" ht="11.25" customHeight="1">
      <c r="A127" s="194">
        <v>114</v>
      </c>
      <c r="B127" s="154" t="s">
        <v>213</v>
      </c>
      <c r="C127" s="123" t="s">
        <v>43</v>
      </c>
      <c r="D127" s="123" t="s">
        <v>218</v>
      </c>
      <c r="E127" s="123" t="s">
        <v>44</v>
      </c>
      <c r="F127" s="100">
        <v>283630</v>
      </c>
      <c r="G127" s="100">
        <v>185754.85</v>
      </c>
      <c r="H127" s="100">
        <v>185754.85</v>
      </c>
      <c r="I127" s="136">
        <f t="shared" si="24"/>
        <v>100</v>
      </c>
    </row>
    <row r="128" spans="1:9" s="195" customFormat="1" ht="63" customHeight="1">
      <c r="A128" s="194">
        <v>115</v>
      </c>
      <c r="B128" s="201" t="s">
        <v>465</v>
      </c>
      <c r="C128" s="123" t="s">
        <v>43</v>
      </c>
      <c r="D128" s="108" t="s">
        <v>464</v>
      </c>
      <c r="E128" s="123"/>
      <c r="F128" s="100">
        <f aca="true" t="shared" si="27" ref="F128:H129">F129</f>
        <v>0</v>
      </c>
      <c r="G128" s="100">
        <f t="shared" si="27"/>
        <v>606828.28</v>
      </c>
      <c r="H128" s="100">
        <f t="shared" si="27"/>
        <v>604307.28</v>
      </c>
      <c r="I128" s="136">
        <v>99.6</v>
      </c>
    </row>
    <row r="129" spans="1:9" s="195" customFormat="1" ht="11.25" customHeight="1">
      <c r="A129" s="194">
        <v>116</v>
      </c>
      <c r="B129" s="204" t="s">
        <v>137</v>
      </c>
      <c r="C129" s="123" t="s">
        <v>43</v>
      </c>
      <c r="D129" s="108" t="s">
        <v>464</v>
      </c>
      <c r="E129" s="123" t="s">
        <v>56</v>
      </c>
      <c r="F129" s="100">
        <f t="shared" si="27"/>
        <v>0</v>
      </c>
      <c r="G129" s="100">
        <f t="shared" si="27"/>
        <v>606828.28</v>
      </c>
      <c r="H129" s="100">
        <f t="shared" si="27"/>
        <v>604307.28</v>
      </c>
      <c r="I129" s="136">
        <v>99.6</v>
      </c>
    </row>
    <row r="130" spans="1:9" s="195" customFormat="1" ht="11.25" customHeight="1">
      <c r="A130" s="194">
        <v>117</v>
      </c>
      <c r="B130" s="154" t="s">
        <v>213</v>
      </c>
      <c r="C130" s="123" t="s">
        <v>43</v>
      </c>
      <c r="D130" s="108" t="s">
        <v>464</v>
      </c>
      <c r="E130" s="123" t="s">
        <v>44</v>
      </c>
      <c r="F130" s="100">
        <v>0</v>
      </c>
      <c r="G130" s="100">
        <v>606828.28</v>
      </c>
      <c r="H130" s="100">
        <v>604307.28</v>
      </c>
      <c r="I130" s="136">
        <v>99.6</v>
      </c>
    </row>
    <row r="131" spans="1:9" s="195" customFormat="1" ht="14.25" customHeight="1">
      <c r="A131" s="194">
        <v>118</v>
      </c>
      <c r="B131" s="203" t="s">
        <v>18</v>
      </c>
      <c r="C131" s="123" t="s">
        <v>30</v>
      </c>
      <c r="D131" s="123"/>
      <c r="E131" s="123"/>
      <c r="F131" s="138">
        <f aca="true" t="shared" si="28" ref="F131:H132">F132</f>
        <v>866504.5</v>
      </c>
      <c r="G131" s="149">
        <f t="shared" si="28"/>
        <v>652769.9</v>
      </c>
      <c r="H131" s="149">
        <f t="shared" si="28"/>
        <v>506710</v>
      </c>
      <c r="I131" s="136">
        <f t="shared" si="24"/>
        <v>77.62459635470323</v>
      </c>
    </row>
    <row r="132" spans="1:9" s="195" customFormat="1" ht="24">
      <c r="A132" s="194">
        <v>119</v>
      </c>
      <c r="B132" s="205" t="s">
        <v>297</v>
      </c>
      <c r="C132" s="123" t="s">
        <v>30</v>
      </c>
      <c r="D132" s="206" t="s">
        <v>222</v>
      </c>
      <c r="E132" s="207"/>
      <c r="F132" s="135">
        <f t="shared" si="28"/>
        <v>866504.5</v>
      </c>
      <c r="G132" s="150">
        <f t="shared" si="28"/>
        <v>652769.9</v>
      </c>
      <c r="H132" s="150">
        <f t="shared" si="28"/>
        <v>506710</v>
      </c>
      <c r="I132" s="136">
        <f t="shared" si="24"/>
        <v>77.62459635470323</v>
      </c>
    </row>
    <row r="133" spans="1:9" s="195" customFormat="1" ht="12">
      <c r="A133" s="194">
        <v>120</v>
      </c>
      <c r="B133" s="208" t="s">
        <v>258</v>
      </c>
      <c r="C133" s="123" t="s">
        <v>30</v>
      </c>
      <c r="D133" s="206" t="s">
        <v>227</v>
      </c>
      <c r="E133" s="206"/>
      <c r="F133" s="135">
        <f>F134</f>
        <v>866504.5</v>
      </c>
      <c r="G133" s="150">
        <f>G134+G137</f>
        <v>652769.9</v>
      </c>
      <c r="H133" s="150">
        <f>H134+H137</f>
        <v>506710</v>
      </c>
      <c r="I133" s="136">
        <f t="shared" si="24"/>
        <v>77.62459635470323</v>
      </c>
    </row>
    <row r="134" spans="1:9" s="195" customFormat="1" ht="39" customHeight="1">
      <c r="A134" s="194">
        <v>121</v>
      </c>
      <c r="B134" s="208" t="s">
        <v>307</v>
      </c>
      <c r="C134" s="123" t="s">
        <v>30</v>
      </c>
      <c r="D134" s="206" t="s">
        <v>228</v>
      </c>
      <c r="E134" s="206"/>
      <c r="F134" s="135">
        <f aca="true" t="shared" si="29" ref="F134:H135">F135</f>
        <v>866504.5</v>
      </c>
      <c r="G134" s="150" t="str">
        <f t="shared" si="29"/>
        <v>606269,90</v>
      </c>
      <c r="H134" s="150" t="str">
        <f t="shared" si="29"/>
        <v>460210</v>
      </c>
      <c r="I134" s="136">
        <f t="shared" si="24"/>
        <v>75.9084361601986</v>
      </c>
    </row>
    <row r="135" spans="1:9" s="195" customFormat="1" ht="12">
      <c r="A135" s="194">
        <v>122</v>
      </c>
      <c r="B135" s="208" t="s">
        <v>137</v>
      </c>
      <c r="C135" s="123" t="s">
        <v>30</v>
      </c>
      <c r="D135" s="206" t="s">
        <v>228</v>
      </c>
      <c r="E135" s="206" t="s">
        <v>56</v>
      </c>
      <c r="F135" s="135">
        <f t="shared" si="29"/>
        <v>866504.5</v>
      </c>
      <c r="G135" s="150" t="str">
        <f t="shared" si="29"/>
        <v>606269,90</v>
      </c>
      <c r="H135" s="150" t="str">
        <f t="shared" si="29"/>
        <v>460210</v>
      </c>
      <c r="I135" s="136">
        <f t="shared" si="24"/>
        <v>75.9084361601986</v>
      </c>
    </row>
    <row r="136" spans="1:9" s="195" customFormat="1" ht="12">
      <c r="A136" s="194">
        <v>123</v>
      </c>
      <c r="B136" s="154" t="s">
        <v>138</v>
      </c>
      <c r="C136" s="123" t="s">
        <v>30</v>
      </c>
      <c r="D136" s="206" t="s">
        <v>228</v>
      </c>
      <c r="E136" s="206" t="s">
        <v>44</v>
      </c>
      <c r="F136" s="160">
        <v>866504.5</v>
      </c>
      <c r="G136" s="167" t="s">
        <v>470</v>
      </c>
      <c r="H136" s="167" t="s">
        <v>491</v>
      </c>
      <c r="I136" s="136">
        <f t="shared" si="24"/>
        <v>75.9084361601986</v>
      </c>
    </row>
    <row r="137" spans="1:9" s="195" customFormat="1" ht="60.75" customHeight="1">
      <c r="A137" s="194">
        <v>124</v>
      </c>
      <c r="B137" s="155" t="s">
        <v>396</v>
      </c>
      <c r="C137" s="228" t="s">
        <v>30</v>
      </c>
      <c r="D137" s="206" t="s">
        <v>466</v>
      </c>
      <c r="E137" s="206"/>
      <c r="F137" s="175">
        <v>0</v>
      </c>
      <c r="G137" s="176" t="s">
        <v>492</v>
      </c>
      <c r="H137" s="176" t="s">
        <v>492</v>
      </c>
      <c r="I137" s="151">
        <f t="shared" si="24"/>
        <v>100</v>
      </c>
    </row>
    <row r="138" spans="1:9" s="195" customFormat="1" ht="12">
      <c r="A138" s="194">
        <v>125</v>
      </c>
      <c r="B138" s="208" t="s">
        <v>137</v>
      </c>
      <c r="C138" s="123" t="s">
        <v>30</v>
      </c>
      <c r="D138" s="206" t="s">
        <v>466</v>
      </c>
      <c r="E138" s="206" t="s">
        <v>56</v>
      </c>
      <c r="F138" s="160">
        <v>0</v>
      </c>
      <c r="G138" s="167" t="s">
        <v>492</v>
      </c>
      <c r="H138" s="167" t="s">
        <v>492</v>
      </c>
      <c r="I138" s="136">
        <f t="shared" si="24"/>
        <v>100</v>
      </c>
    </row>
    <row r="139" spans="1:9" s="195" customFormat="1" ht="12">
      <c r="A139" s="194">
        <v>126</v>
      </c>
      <c r="B139" s="154" t="s">
        <v>138</v>
      </c>
      <c r="C139" s="123" t="s">
        <v>30</v>
      </c>
      <c r="D139" s="206" t="s">
        <v>466</v>
      </c>
      <c r="E139" s="206" t="s">
        <v>44</v>
      </c>
      <c r="F139" s="160">
        <v>0</v>
      </c>
      <c r="G139" s="167" t="s">
        <v>492</v>
      </c>
      <c r="H139" s="167" t="s">
        <v>492</v>
      </c>
      <c r="I139" s="136">
        <f t="shared" si="24"/>
        <v>100</v>
      </c>
    </row>
    <row r="140" spans="1:9" s="211" customFormat="1" ht="12">
      <c r="A140" s="209">
        <v>127</v>
      </c>
      <c r="B140" s="217" t="s">
        <v>143</v>
      </c>
      <c r="C140" s="119" t="s">
        <v>73</v>
      </c>
      <c r="D140" s="210"/>
      <c r="E140" s="210"/>
      <c r="F140" s="100">
        <f aca="true" t="shared" si="30" ref="F140:H141">F141</f>
        <v>4015560</v>
      </c>
      <c r="G140" s="100">
        <f t="shared" si="30"/>
        <v>3851560</v>
      </c>
      <c r="H140" s="100">
        <f t="shared" si="30"/>
        <v>3851560</v>
      </c>
      <c r="I140" s="137">
        <f t="shared" si="24"/>
        <v>100</v>
      </c>
    </row>
    <row r="141" spans="1:9" s="195" customFormat="1" ht="13.5" customHeight="1">
      <c r="A141" s="194">
        <v>128</v>
      </c>
      <c r="B141" s="212" t="s">
        <v>19</v>
      </c>
      <c r="C141" s="123" t="s">
        <v>45</v>
      </c>
      <c r="D141" s="206"/>
      <c r="E141" s="206"/>
      <c r="F141" s="100">
        <f t="shared" si="30"/>
        <v>4015560</v>
      </c>
      <c r="G141" s="100">
        <f t="shared" si="30"/>
        <v>3851560</v>
      </c>
      <c r="H141" s="100">
        <f t="shared" si="30"/>
        <v>3851560</v>
      </c>
      <c r="I141" s="136">
        <f t="shared" si="24"/>
        <v>100</v>
      </c>
    </row>
    <row r="142" spans="1:9" s="195" customFormat="1" ht="24">
      <c r="A142" s="194">
        <v>129</v>
      </c>
      <c r="B142" s="208" t="s">
        <v>308</v>
      </c>
      <c r="C142" s="123" t="s">
        <v>45</v>
      </c>
      <c r="D142" s="206" t="s">
        <v>229</v>
      </c>
      <c r="E142" s="206"/>
      <c r="F142" s="100">
        <f>F143</f>
        <v>4015560</v>
      </c>
      <c r="G142" s="100">
        <f>G144</f>
        <v>3851560</v>
      </c>
      <c r="H142" s="100">
        <f>H143</f>
        <v>3851560</v>
      </c>
      <c r="I142" s="136">
        <f t="shared" si="24"/>
        <v>100</v>
      </c>
    </row>
    <row r="143" spans="1:9" s="195" customFormat="1" ht="13.5" customHeight="1">
      <c r="A143" s="194">
        <v>130</v>
      </c>
      <c r="B143" s="153" t="s">
        <v>273</v>
      </c>
      <c r="C143" s="123" t="s">
        <v>45</v>
      </c>
      <c r="D143" s="206" t="s">
        <v>230</v>
      </c>
      <c r="E143" s="206"/>
      <c r="F143" s="100">
        <f>F144</f>
        <v>4015560</v>
      </c>
      <c r="G143" s="100">
        <f>G144</f>
        <v>3851560</v>
      </c>
      <c r="H143" s="100">
        <f>H144</f>
        <v>3851560</v>
      </c>
      <c r="I143" s="136">
        <f t="shared" si="24"/>
        <v>100</v>
      </c>
    </row>
    <row r="144" spans="1:9" s="195" customFormat="1" ht="69.75" customHeight="1">
      <c r="A144" s="194">
        <v>131</v>
      </c>
      <c r="B144" s="153" t="s">
        <v>278</v>
      </c>
      <c r="C144" s="123" t="s">
        <v>45</v>
      </c>
      <c r="D144" s="180" t="s">
        <v>277</v>
      </c>
      <c r="E144" s="206"/>
      <c r="F144" s="100">
        <f>F145</f>
        <v>4015560</v>
      </c>
      <c r="G144" s="100">
        <f>G145</f>
        <v>3851560</v>
      </c>
      <c r="H144" s="100">
        <f>H145</f>
        <v>3851560</v>
      </c>
      <c r="I144" s="151">
        <f t="shared" si="24"/>
        <v>100</v>
      </c>
    </row>
    <row r="145" spans="1:9" s="195" customFormat="1" ht="12">
      <c r="A145" s="194">
        <v>132</v>
      </c>
      <c r="B145" s="154" t="s">
        <v>57</v>
      </c>
      <c r="C145" s="123" t="s">
        <v>45</v>
      </c>
      <c r="D145" s="180" t="s">
        <v>277</v>
      </c>
      <c r="E145" s="206" t="s">
        <v>275</v>
      </c>
      <c r="F145" s="100">
        <f>F146</f>
        <v>4015560</v>
      </c>
      <c r="G145" s="100">
        <f>G146</f>
        <v>3851560</v>
      </c>
      <c r="H145" s="100">
        <f>H146</f>
        <v>3851560</v>
      </c>
      <c r="I145" s="136">
        <f t="shared" si="24"/>
        <v>100</v>
      </c>
    </row>
    <row r="146" spans="1:9" s="195" customFormat="1" ht="12">
      <c r="A146" s="194">
        <v>133</v>
      </c>
      <c r="B146" s="154" t="s">
        <v>20</v>
      </c>
      <c r="C146" s="123" t="s">
        <v>45</v>
      </c>
      <c r="D146" s="180" t="s">
        <v>277</v>
      </c>
      <c r="E146" s="206" t="s">
        <v>276</v>
      </c>
      <c r="F146" s="100">
        <v>4015560</v>
      </c>
      <c r="G146" s="100">
        <v>3851560</v>
      </c>
      <c r="H146" s="100">
        <v>3851560</v>
      </c>
      <c r="I146" s="136">
        <f t="shared" si="24"/>
        <v>100</v>
      </c>
    </row>
    <row r="147" spans="1:9" s="195" customFormat="1" ht="12.75">
      <c r="A147" s="194">
        <v>134</v>
      </c>
      <c r="B147" s="156" t="s">
        <v>321</v>
      </c>
      <c r="C147" s="123" t="s">
        <v>322</v>
      </c>
      <c r="D147" s="76" t="s">
        <v>326</v>
      </c>
      <c r="E147" s="206"/>
      <c r="F147" s="100">
        <v>60660</v>
      </c>
      <c r="G147" s="100">
        <f aca="true" t="shared" si="31" ref="G147:G152">G148</f>
        <v>60000</v>
      </c>
      <c r="H147" s="100">
        <v>60000</v>
      </c>
      <c r="I147" s="136">
        <f t="shared" si="24"/>
        <v>100</v>
      </c>
    </row>
    <row r="148" spans="1:9" s="195" customFormat="1" ht="12.75">
      <c r="A148" s="194">
        <v>135</v>
      </c>
      <c r="B148" s="156" t="s">
        <v>323</v>
      </c>
      <c r="C148" s="123" t="s">
        <v>324</v>
      </c>
      <c r="D148" s="76" t="s">
        <v>222</v>
      </c>
      <c r="E148" s="206"/>
      <c r="F148" s="100">
        <v>60660</v>
      </c>
      <c r="G148" s="100">
        <f t="shared" si="31"/>
        <v>60000</v>
      </c>
      <c r="H148" s="100">
        <v>60000</v>
      </c>
      <c r="I148" s="136">
        <f t="shared" si="24"/>
        <v>100</v>
      </c>
    </row>
    <row r="149" spans="1:9" s="195" customFormat="1" ht="24" customHeight="1">
      <c r="A149" s="194">
        <v>136</v>
      </c>
      <c r="B149" s="156" t="s">
        <v>257</v>
      </c>
      <c r="C149" s="123" t="s">
        <v>324</v>
      </c>
      <c r="D149" s="76" t="s">
        <v>327</v>
      </c>
      <c r="E149" s="206"/>
      <c r="F149" s="100">
        <v>60660</v>
      </c>
      <c r="G149" s="100">
        <f t="shared" si="31"/>
        <v>60000</v>
      </c>
      <c r="H149" s="100">
        <v>60000</v>
      </c>
      <c r="I149" s="136">
        <f t="shared" si="24"/>
        <v>100</v>
      </c>
    </row>
    <row r="150" spans="1:9" s="195" customFormat="1" ht="12.75">
      <c r="A150" s="194">
        <v>137</v>
      </c>
      <c r="B150" s="156" t="s">
        <v>273</v>
      </c>
      <c r="C150" s="123" t="s">
        <v>324</v>
      </c>
      <c r="D150" s="76" t="s">
        <v>327</v>
      </c>
      <c r="E150" s="206"/>
      <c r="F150" s="100">
        <v>60660</v>
      </c>
      <c r="G150" s="100">
        <f t="shared" si="31"/>
        <v>60000</v>
      </c>
      <c r="H150" s="100">
        <v>60000</v>
      </c>
      <c r="I150" s="136">
        <f t="shared" si="24"/>
        <v>100</v>
      </c>
    </row>
    <row r="151" spans="1:9" s="195" customFormat="1" ht="80.25" customHeight="1">
      <c r="A151" s="194">
        <v>138</v>
      </c>
      <c r="B151" s="157" t="s">
        <v>325</v>
      </c>
      <c r="C151" s="123" t="s">
        <v>324</v>
      </c>
      <c r="D151" s="76" t="s">
        <v>327</v>
      </c>
      <c r="E151" s="206"/>
      <c r="F151" s="100">
        <v>60660</v>
      </c>
      <c r="G151" s="100">
        <f t="shared" si="31"/>
        <v>60000</v>
      </c>
      <c r="H151" s="100">
        <v>60000</v>
      </c>
      <c r="I151" s="136">
        <f t="shared" si="24"/>
        <v>100</v>
      </c>
    </row>
    <row r="152" spans="1:9" s="195" customFormat="1" ht="11.25" customHeight="1">
      <c r="A152" s="194">
        <v>139</v>
      </c>
      <c r="B152" s="156" t="s">
        <v>57</v>
      </c>
      <c r="C152" s="123" t="s">
        <v>324</v>
      </c>
      <c r="D152" s="76" t="s">
        <v>327</v>
      </c>
      <c r="E152" s="206"/>
      <c r="F152" s="100">
        <v>60660</v>
      </c>
      <c r="G152" s="100">
        <f t="shared" si="31"/>
        <v>60000</v>
      </c>
      <c r="H152" s="100">
        <v>60000</v>
      </c>
      <c r="I152" s="136">
        <f t="shared" si="24"/>
        <v>100</v>
      </c>
    </row>
    <row r="153" spans="1:9" s="195" customFormat="1" ht="12.75" customHeight="1">
      <c r="A153" s="194">
        <v>140</v>
      </c>
      <c r="B153" s="156" t="s">
        <v>20</v>
      </c>
      <c r="C153" s="123" t="s">
        <v>324</v>
      </c>
      <c r="D153" s="76" t="s">
        <v>327</v>
      </c>
      <c r="E153" s="206"/>
      <c r="F153" s="100">
        <v>60660</v>
      </c>
      <c r="G153" s="100">
        <v>60000</v>
      </c>
      <c r="H153" s="100">
        <v>60000</v>
      </c>
      <c r="I153" s="136">
        <f t="shared" si="24"/>
        <v>100</v>
      </c>
    </row>
    <row r="154" spans="1:9" s="195" customFormat="1" ht="24">
      <c r="A154" s="194">
        <v>141</v>
      </c>
      <c r="B154" s="153" t="s">
        <v>279</v>
      </c>
      <c r="C154" s="123" t="s">
        <v>66</v>
      </c>
      <c r="D154" s="76" t="s">
        <v>327</v>
      </c>
      <c r="E154" s="123"/>
      <c r="F154" s="135">
        <f>+F155</f>
        <v>287777.1</v>
      </c>
      <c r="G154" s="135">
        <f>+G155</f>
        <v>287777.1</v>
      </c>
      <c r="H154" s="135">
        <f>+H155</f>
        <v>287777.1</v>
      </c>
      <c r="I154" s="136">
        <f t="shared" si="24"/>
        <v>100</v>
      </c>
    </row>
    <row r="155" spans="1:9" s="195" customFormat="1" ht="12.75">
      <c r="A155" s="194">
        <v>142</v>
      </c>
      <c r="B155" s="153" t="s">
        <v>280</v>
      </c>
      <c r="C155" s="123" t="s">
        <v>67</v>
      </c>
      <c r="D155" s="76" t="s">
        <v>327</v>
      </c>
      <c r="E155" s="123"/>
      <c r="F155" s="135">
        <f aca="true" t="shared" si="32" ref="F155:H156">F156</f>
        <v>287777.1</v>
      </c>
      <c r="G155" s="135">
        <f t="shared" si="32"/>
        <v>287777.1</v>
      </c>
      <c r="H155" s="135">
        <f t="shared" si="32"/>
        <v>287777.1</v>
      </c>
      <c r="I155" s="136">
        <f aca="true" t="shared" si="33" ref="I155:I163">H155/G155*100</f>
        <v>100</v>
      </c>
    </row>
    <row r="156" spans="1:9" s="195" customFormat="1" ht="12.75" customHeight="1">
      <c r="A156" s="213">
        <v>143</v>
      </c>
      <c r="B156" s="153" t="s">
        <v>55</v>
      </c>
      <c r="C156" s="214">
        <v>1403</v>
      </c>
      <c r="D156" s="180" t="s">
        <v>219</v>
      </c>
      <c r="E156" s="215"/>
      <c r="F156" s="135">
        <f t="shared" si="32"/>
        <v>287777.1</v>
      </c>
      <c r="G156" s="135">
        <f t="shared" si="32"/>
        <v>287777.1</v>
      </c>
      <c r="H156" s="135">
        <f t="shared" si="32"/>
        <v>287777.1</v>
      </c>
      <c r="I156" s="136">
        <f t="shared" si="33"/>
        <v>100</v>
      </c>
    </row>
    <row r="157" spans="1:9" s="195" customFormat="1" ht="12">
      <c r="A157" s="213">
        <v>144</v>
      </c>
      <c r="B157" s="153" t="s">
        <v>255</v>
      </c>
      <c r="C157" s="214">
        <v>1403</v>
      </c>
      <c r="D157" s="180" t="s">
        <v>220</v>
      </c>
      <c r="E157" s="215"/>
      <c r="F157" s="135">
        <f>F159+F161</f>
        <v>287777.1</v>
      </c>
      <c r="G157" s="135">
        <f>G159+G161</f>
        <v>287777.1</v>
      </c>
      <c r="H157" s="135">
        <f>H159+H161</f>
        <v>287777.1</v>
      </c>
      <c r="I157" s="136">
        <f t="shared" si="33"/>
        <v>100</v>
      </c>
    </row>
    <row r="158" spans="1:9" s="195" customFormat="1" ht="48">
      <c r="A158" s="213">
        <v>145</v>
      </c>
      <c r="B158" s="155" t="s">
        <v>281</v>
      </c>
      <c r="C158" s="214">
        <v>1403</v>
      </c>
      <c r="D158" s="180" t="s">
        <v>282</v>
      </c>
      <c r="E158" s="215"/>
      <c r="F158" s="135">
        <f aca="true" t="shared" si="34" ref="F158:H159">+F159</f>
        <v>271325</v>
      </c>
      <c r="G158" s="135">
        <f t="shared" si="34"/>
        <v>271325</v>
      </c>
      <c r="H158" s="135">
        <f t="shared" si="34"/>
        <v>271325</v>
      </c>
      <c r="I158" s="136">
        <f t="shared" si="33"/>
        <v>100</v>
      </c>
    </row>
    <row r="159" spans="1:9" s="195" customFormat="1" ht="12">
      <c r="A159" s="213">
        <v>146</v>
      </c>
      <c r="B159" s="153" t="s">
        <v>57</v>
      </c>
      <c r="C159" s="214">
        <v>1403</v>
      </c>
      <c r="D159" s="180" t="s">
        <v>282</v>
      </c>
      <c r="E159" s="214">
        <v>500</v>
      </c>
      <c r="F159" s="135">
        <f t="shared" si="34"/>
        <v>271325</v>
      </c>
      <c r="G159" s="135">
        <f t="shared" si="34"/>
        <v>271325</v>
      </c>
      <c r="H159" s="135">
        <f t="shared" si="34"/>
        <v>271325</v>
      </c>
      <c r="I159" s="136">
        <f t="shared" si="33"/>
        <v>100</v>
      </c>
    </row>
    <row r="160" spans="1:9" s="195" customFormat="1" ht="12">
      <c r="A160" s="213">
        <v>147</v>
      </c>
      <c r="B160" s="153" t="s">
        <v>20</v>
      </c>
      <c r="C160" s="214">
        <v>1403</v>
      </c>
      <c r="D160" s="180" t="s">
        <v>282</v>
      </c>
      <c r="E160" s="214">
        <v>540</v>
      </c>
      <c r="F160" s="100">
        <v>271325</v>
      </c>
      <c r="G160" s="100">
        <v>271325</v>
      </c>
      <c r="H160" s="100">
        <v>271325</v>
      </c>
      <c r="I160" s="136">
        <f t="shared" si="33"/>
        <v>100</v>
      </c>
    </row>
    <row r="161" spans="1:9" s="195" customFormat="1" ht="48">
      <c r="A161" s="213">
        <v>148</v>
      </c>
      <c r="B161" s="155" t="s">
        <v>281</v>
      </c>
      <c r="C161" s="234">
        <v>1403</v>
      </c>
      <c r="D161" s="180" t="s">
        <v>338</v>
      </c>
      <c r="E161" s="214"/>
      <c r="F161" s="100">
        <v>16452.1</v>
      </c>
      <c r="G161" s="100">
        <v>16452.1</v>
      </c>
      <c r="H161" s="100">
        <v>16452.1</v>
      </c>
      <c r="I161" s="151">
        <f t="shared" si="33"/>
        <v>100</v>
      </c>
    </row>
    <row r="162" spans="1:9" s="195" customFormat="1" ht="12">
      <c r="A162" s="213">
        <v>149</v>
      </c>
      <c r="B162" s="153" t="s">
        <v>57</v>
      </c>
      <c r="C162" s="214">
        <v>1403</v>
      </c>
      <c r="D162" s="180" t="s">
        <v>338</v>
      </c>
      <c r="E162" s="214" t="s">
        <v>275</v>
      </c>
      <c r="F162" s="100">
        <v>16452.1</v>
      </c>
      <c r="G162" s="100">
        <v>16452.1</v>
      </c>
      <c r="H162" s="100">
        <v>16452.1</v>
      </c>
      <c r="I162" s="136">
        <f t="shared" si="33"/>
        <v>100</v>
      </c>
    </row>
    <row r="163" spans="1:9" s="195" customFormat="1" ht="12">
      <c r="A163" s="213">
        <v>150</v>
      </c>
      <c r="B163" s="153" t="s">
        <v>20</v>
      </c>
      <c r="C163" s="214">
        <v>1403</v>
      </c>
      <c r="D163" s="180" t="s">
        <v>338</v>
      </c>
      <c r="E163" s="214" t="s">
        <v>276</v>
      </c>
      <c r="F163" s="100">
        <v>16452.1</v>
      </c>
      <c r="G163" s="100">
        <v>16452.1</v>
      </c>
      <c r="H163" s="100">
        <v>16452.1</v>
      </c>
      <c r="I163" s="136">
        <f t="shared" si="33"/>
        <v>100</v>
      </c>
    </row>
    <row r="164" spans="1:9" s="195" customFormat="1" ht="12">
      <c r="A164" s="187" t="s">
        <v>207</v>
      </c>
      <c r="B164" s="187"/>
      <c r="C164" s="215"/>
      <c r="D164" s="215"/>
      <c r="E164" s="215"/>
      <c r="F164" s="137">
        <f>F12+F80+F89+F105+F121+F140+F147+F154</f>
        <v>10753499</v>
      </c>
      <c r="G164" s="137">
        <f>+G11</f>
        <v>11776383.05</v>
      </c>
      <c r="H164" s="137">
        <f>+H11</f>
        <v>11601714.790000001</v>
      </c>
      <c r="I164" s="136">
        <v>98.9</v>
      </c>
    </row>
    <row r="165" spans="6:9" s="159" customFormat="1" ht="12">
      <c r="F165" s="216"/>
      <c r="G165" s="216"/>
      <c r="H165" s="216"/>
      <c r="I165" s="216"/>
    </row>
    <row r="166" spans="6:9" ht="12.75">
      <c r="F166" s="140"/>
      <c r="G166" s="140"/>
      <c r="H166" s="140"/>
      <c r="I166" s="140"/>
    </row>
  </sheetData>
  <sheetProtection/>
  <mergeCells count="14">
    <mergeCell ref="C1:E1"/>
    <mergeCell ref="F7:F9"/>
    <mergeCell ref="A7:A9"/>
    <mergeCell ref="B7:B9"/>
    <mergeCell ref="C7:C9"/>
    <mergeCell ref="D7:D9"/>
    <mergeCell ref="A5:I5"/>
    <mergeCell ref="E7:E9"/>
    <mergeCell ref="G7:G9"/>
    <mergeCell ref="H7:H9"/>
    <mergeCell ref="I7:I9"/>
    <mergeCell ref="C3:F3"/>
    <mergeCell ref="A6:E6"/>
    <mergeCell ref="C4:E4"/>
  </mergeCells>
  <printOptions/>
  <pageMargins left="0.1968503937007874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M15" sqref="M15"/>
    </sheetView>
  </sheetViews>
  <sheetFormatPr defaultColWidth="9.140625" defaultRowHeight="12.75"/>
  <cols>
    <col min="5" max="5" width="11.00390625" style="0" customWidth="1"/>
    <col min="8" max="8" width="9.8515625" style="0" customWidth="1"/>
    <col min="9" max="9" width="10.421875" style="0" customWidth="1"/>
    <col min="10" max="10" width="9.7109375" style="0" customWidth="1"/>
  </cols>
  <sheetData>
    <row r="1" spans="1:11" s="159" customFormat="1" ht="12">
      <c r="A1" s="195"/>
      <c r="B1" s="195"/>
      <c r="C1" s="308"/>
      <c r="D1" s="308"/>
      <c r="E1" s="308"/>
      <c r="F1" s="308"/>
      <c r="G1" s="308"/>
      <c r="H1" s="236"/>
      <c r="I1" s="195"/>
      <c r="J1" s="308" t="s">
        <v>353</v>
      </c>
      <c r="K1" s="308"/>
    </row>
    <row r="2" spans="1:11" s="159" customFormat="1" ht="12">
      <c r="A2" s="195"/>
      <c r="B2" s="195"/>
      <c r="C2" s="235"/>
      <c r="D2" s="308"/>
      <c r="E2" s="308"/>
      <c r="F2" s="308"/>
      <c r="G2" s="308"/>
      <c r="H2" s="236"/>
      <c r="I2" s="195"/>
      <c r="J2" s="308" t="s">
        <v>354</v>
      </c>
      <c r="K2" s="308"/>
    </row>
    <row r="3" spans="1:11" s="159" customFormat="1" ht="13.5" customHeight="1">
      <c r="A3" s="195"/>
      <c r="B3" s="195"/>
      <c r="C3" s="235"/>
      <c r="D3" s="308"/>
      <c r="E3" s="308"/>
      <c r="F3" s="308"/>
      <c r="G3" s="308"/>
      <c r="H3" s="308" t="s">
        <v>368</v>
      </c>
      <c r="I3" s="308"/>
      <c r="J3" s="308"/>
      <c r="K3" s="308"/>
    </row>
    <row r="4" spans="1:11" s="159" customFormat="1" ht="11.25" customHeight="1">
      <c r="A4" s="195"/>
      <c r="B4" s="195"/>
      <c r="C4" s="308"/>
      <c r="D4" s="308"/>
      <c r="E4" s="308"/>
      <c r="F4" s="308"/>
      <c r="G4" s="308"/>
      <c r="H4" s="236" t="s">
        <v>373</v>
      </c>
      <c r="I4" s="195" t="s">
        <v>493</v>
      </c>
      <c r="J4" s="195"/>
      <c r="K4" s="195"/>
    </row>
    <row r="5" spans="1:11" s="159" customFormat="1" ht="12.75" customHeight="1" hidden="1">
      <c r="A5" s="195"/>
      <c r="B5" s="195"/>
      <c r="C5" s="235"/>
      <c r="D5" s="308"/>
      <c r="E5" s="308"/>
      <c r="F5" s="308"/>
      <c r="G5" s="308"/>
      <c r="H5" s="236"/>
      <c r="I5" s="195"/>
      <c r="J5" s="195"/>
      <c r="K5" s="195"/>
    </row>
    <row r="6" spans="1:11" s="159" customFormat="1" ht="12.75" customHeight="1" hidden="1">
      <c r="A6" s="195"/>
      <c r="B6" s="195"/>
      <c r="C6" s="235"/>
      <c r="D6" s="308"/>
      <c r="E6" s="308"/>
      <c r="F6" s="308"/>
      <c r="G6" s="308"/>
      <c r="H6" s="236"/>
      <c r="I6" s="195"/>
      <c r="J6" s="195"/>
      <c r="K6" s="195"/>
    </row>
    <row r="7" spans="1:11" s="159" customFormat="1" ht="104.25" customHeight="1">
      <c r="A7" s="237"/>
      <c r="B7" s="237"/>
      <c r="C7" s="237"/>
      <c r="D7" s="310" t="s">
        <v>374</v>
      </c>
      <c r="E7" s="310"/>
      <c r="F7" s="310"/>
      <c r="G7" s="310"/>
      <c r="H7" s="310"/>
      <c r="I7" s="311"/>
      <c r="J7" s="311"/>
      <c r="K7" s="311"/>
    </row>
    <row r="8" spans="1:11" s="159" customFormat="1" ht="74.25" customHeight="1">
      <c r="A8" s="229" t="s">
        <v>9</v>
      </c>
      <c r="B8" s="238" t="s">
        <v>355</v>
      </c>
      <c r="C8" s="229" t="s">
        <v>356</v>
      </c>
      <c r="D8" s="229" t="s">
        <v>357</v>
      </c>
      <c r="E8" s="229" t="s">
        <v>358</v>
      </c>
      <c r="F8" s="229" t="s">
        <v>359</v>
      </c>
      <c r="G8" s="153" t="s">
        <v>360</v>
      </c>
      <c r="H8" s="239" t="s">
        <v>361</v>
      </c>
      <c r="I8" s="239" t="s">
        <v>362</v>
      </c>
      <c r="J8" s="239" t="s">
        <v>363</v>
      </c>
      <c r="K8" s="239" t="s">
        <v>157</v>
      </c>
    </row>
    <row r="9" spans="1:11" s="159" customFormat="1" ht="13.5" customHeight="1" hidden="1">
      <c r="A9" s="213">
        <v>1</v>
      </c>
      <c r="B9" s="213">
        <v>804</v>
      </c>
      <c r="C9" s="229"/>
      <c r="D9" s="309" t="s">
        <v>364</v>
      </c>
      <c r="E9" s="309"/>
      <c r="F9" s="309"/>
      <c r="G9" s="309"/>
      <c r="H9" s="213" t="e">
        <f>+H11+#REF!+#REF!+#REF!+#REF!+#REF!</f>
        <v>#REF!</v>
      </c>
      <c r="I9" s="213" t="e">
        <f>+I11+#REF!+#REF!+#REF!+#REF!+#REF!</f>
        <v>#REF!</v>
      </c>
      <c r="J9" s="213" t="e">
        <f>+J11+#REF!+#REF!+#REF!+#REF!+#REF!</f>
        <v>#REF!</v>
      </c>
      <c r="K9" s="213" t="e">
        <f>+K11+#REF!+#REF!+#REF!+#REF!+#REF!</f>
        <v>#REF!</v>
      </c>
    </row>
    <row r="10" spans="1:11" s="159" customFormat="1" ht="18" customHeight="1" hidden="1">
      <c r="A10" s="213">
        <v>2</v>
      </c>
      <c r="B10" s="213">
        <v>804</v>
      </c>
      <c r="C10" s="228" t="s">
        <v>365</v>
      </c>
      <c r="D10" s="309" t="s">
        <v>11</v>
      </c>
      <c r="E10" s="309"/>
      <c r="F10" s="309"/>
      <c r="G10" s="309"/>
      <c r="H10" s="213" t="e">
        <f>H12+#REF!+#REF!+#REF!</f>
        <v>#REF!</v>
      </c>
      <c r="I10" s="213" t="e">
        <f>I12+#REF!+#REF!+#REF!</f>
        <v>#REF!</v>
      </c>
      <c r="J10" s="213" t="e">
        <f>J12+#REF!+#REF!+#REF!</f>
        <v>#REF!</v>
      </c>
      <c r="K10" s="213" t="e">
        <f>K12+#REF!+#REF!+#REF!</f>
        <v>#REF!</v>
      </c>
    </row>
    <row r="11" spans="1:11" s="242" customFormat="1" ht="15.75" customHeight="1">
      <c r="A11" s="240"/>
      <c r="B11" s="240"/>
      <c r="C11" s="241"/>
      <c r="D11" s="309">
        <v>1</v>
      </c>
      <c r="E11" s="309"/>
      <c r="F11" s="309"/>
      <c r="G11" s="309"/>
      <c r="H11" s="213">
        <v>2</v>
      </c>
      <c r="I11" s="213">
        <v>3</v>
      </c>
      <c r="J11" s="213">
        <v>4</v>
      </c>
      <c r="K11" s="234">
        <v>5</v>
      </c>
    </row>
    <row r="12" spans="1:11" s="159" customFormat="1" ht="36.75" customHeight="1">
      <c r="A12" s="213">
        <v>1</v>
      </c>
      <c r="B12" s="213">
        <v>831</v>
      </c>
      <c r="C12" s="228" t="s">
        <v>369</v>
      </c>
      <c r="D12" s="228" t="s">
        <v>365</v>
      </c>
      <c r="E12" s="228" t="s">
        <v>277</v>
      </c>
      <c r="F12" s="243"/>
      <c r="G12" s="153" t="s">
        <v>366</v>
      </c>
      <c r="H12" s="244">
        <v>4015560</v>
      </c>
      <c r="I12" s="244">
        <v>3851560</v>
      </c>
      <c r="J12" s="244">
        <v>3851560</v>
      </c>
      <c r="K12" s="244">
        <f>J12/I12*100</f>
        <v>100</v>
      </c>
    </row>
    <row r="13" spans="1:11" s="159" customFormat="1" ht="39.75" customHeight="1">
      <c r="A13" s="213">
        <v>2</v>
      </c>
      <c r="B13" s="213">
        <v>831</v>
      </c>
      <c r="C13" s="228" t="s">
        <v>370</v>
      </c>
      <c r="D13" s="228" t="s">
        <v>365</v>
      </c>
      <c r="E13" s="228" t="s">
        <v>327</v>
      </c>
      <c r="F13" s="243"/>
      <c r="G13" s="153" t="s">
        <v>366</v>
      </c>
      <c r="H13" s="244">
        <v>60660</v>
      </c>
      <c r="I13" s="244">
        <v>60000</v>
      </c>
      <c r="J13" s="244">
        <v>60000</v>
      </c>
      <c r="K13" s="244">
        <f>J13/I13*100</f>
        <v>100</v>
      </c>
    </row>
    <row r="14" spans="1:11" s="159" customFormat="1" ht="39.75" customHeight="1">
      <c r="A14" s="213">
        <v>3</v>
      </c>
      <c r="B14" s="213">
        <v>831</v>
      </c>
      <c r="C14" s="228" t="s">
        <v>371</v>
      </c>
      <c r="D14" s="228" t="s">
        <v>372</v>
      </c>
      <c r="E14" s="228" t="s">
        <v>282</v>
      </c>
      <c r="F14" s="243"/>
      <c r="G14" s="153" t="s">
        <v>366</v>
      </c>
      <c r="H14" s="244">
        <v>271325</v>
      </c>
      <c r="I14" s="244">
        <v>271325</v>
      </c>
      <c r="J14" s="244">
        <v>271325</v>
      </c>
      <c r="K14" s="244">
        <f>J14/I14*100</f>
        <v>100</v>
      </c>
    </row>
    <row r="15" spans="1:11" s="159" customFormat="1" ht="34.5" customHeight="1">
      <c r="A15" s="213">
        <v>4</v>
      </c>
      <c r="B15" s="213">
        <v>831</v>
      </c>
      <c r="C15" s="228" t="s">
        <v>371</v>
      </c>
      <c r="D15" s="228" t="s">
        <v>372</v>
      </c>
      <c r="E15" s="228" t="s">
        <v>338</v>
      </c>
      <c r="F15" s="243"/>
      <c r="G15" s="153" t="s">
        <v>366</v>
      </c>
      <c r="H15" s="244">
        <v>16452.1</v>
      </c>
      <c r="I15" s="244">
        <v>16452.1</v>
      </c>
      <c r="J15" s="244">
        <v>16452.1</v>
      </c>
      <c r="K15" s="244">
        <f>J15/I15*100</f>
        <v>100</v>
      </c>
    </row>
    <row r="16" spans="1:11" s="159" customFormat="1" ht="23.25" customHeight="1">
      <c r="A16" s="213"/>
      <c r="B16" s="213"/>
      <c r="C16" s="228"/>
      <c r="D16" s="228"/>
      <c r="E16" s="228"/>
      <c r="F16" s="229"/>
      <c r="G16" s="153" t="s">
        <v>367</v>
      </c>
      <c r="H16" s="244">
        <f>H15+H14+H13+H12</f>
        <v>4363997.1</v>
      </c>
      <c r="I16" s="244">
        <f>I15+I14+I13+I12</f>
        <v>4199337.1</v>
      </c>
      <c r="J16" s="244">
        <f>J15+J14+J13+J12</f>
        <v>4199337.1</v>
      </c>
      <c r="K16" s="244">
        <v>100</v>
      </c>
    </row>
    <row r="17" s="159" customFormat="1" ht="12"/>
    <row r="18" spans="8:9" s="159" customFormat="1" ht="12">
      <c r="H18" s="255"/>
      <c r="I18" s="255"/>
    </row>
  </sheetData>
  <sheetProtection/>
  <mergeCells count="13">
    <mergeCell ref="D11:G11"/>
    <mergeCell ref="C4:G4"/>
    <mergeCell ref="D5:G5"/>
    <mergeCell ref="D6:G6"/>
    <mergeCell ref="D7:K7"/>
    <mergeCell ref="D9:G9"/>
    <mergeCell ref="D10:G10"/>
    <mergeCell ref="C1:G1"/>
    <mergeCell ref="J1:K1"/>
    <mergeCell ref="D2:G2"/>
    <mergeCell ref="J2:K2"/>
    <mergeCell ref="D3:G3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2021-04-07T07:11:56Z</cp:lastPrinted>
  <dcterms:created xsi:type="dcterms:W3CDTF">1996-10-08T23:32:33Z</dcterms:created>
  <dcterms:modified xsi:type="dcterms:W3CDTF">2021-04-07T07:12:07Z</dcterms:modified>
  <cp:category/>
  <cp:version/>
  <cp:contentType/>
  <cp:contentStatus/>
</cp:coreProperties>
</file>